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adee.mek\Desktop\"/>
    </mc:Choice>
  </mc:AlternateContent>
  <bookViews>
    <workbookView xWindow="0" yWindow="0" windowWidth="19200" windowHeight="7010"/>
  </bookViews>
  <sheets>
    <sheet name="BS 7-10" sheetId="13" r:id="rId1"/>
    <sheet name="PL 11-13" sheetId="14" r:id="rId2"/>
    <sheet name="SH 14-15" sheetId="28" r:id="rId3"/>
    <sheet name="SH16-17" sheetId="26" r:id="rId4"/>
    <sheet name="CF 18-21" sheetId="25" r:id="rId5"/>
  </sheets>
  <definedNames>
    <definedName name="__FPMExcelClient_CellBasedFunctionStatus" localSheetId="0" hidden="1">"2_2_2_2_2"</definedName>
    <definedName name="__FPMExcelClient_CellBasedFunctionStatus" localSheetId="4" hidden="1">"2_2_2_2_2"</definedName>
    <definedName name="__FPMExcelClient_CellBasedFunctionStatus" localSheetId="1" hidden="1">"2_2_2_2_2"</definedName>
    <definedName name="__FPMExcelClient_CellBasedFunctionStatus" localSheetId="2" hidden="1">"2_2_2_2_2"</definedName>
    <definedName name="__FPMExcelClient_CellBasedFunctionStatus" localSheetId="3" hidden="1">"2_2_2_2_2"</definedName>
    <definedName name="_Hlk120336604" localSheetId="4">'CF 18-21'!$A$54</definedName>
    <definedName name="_xlnm.Print_Area" localSheetId="0">'BS 7-10'!$A$1:$I$123</definedName>
    <definedName name="_xlnm.Print_Area" localSheetId="4">'CF 18-21'!$A$1:$J$166</definedName>
    <definedName name="_xlnm.Print_Area" localSheetId="1">'PL 11-13'!$A$1:$K$105</definedName>
    <definedName name="_xlnm.Print_Area" localSheetId="2">'SH 14-15'!$A$1:$AK$88</definedName>
    <definedName name="_xlnm.Print_Area" localSheetId="3">'SH16-17'!$A$1:$AB$76</definedName>
    <definedName name="Title2nd" localSheetId="1">'PL 11-13'!#REF!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8" i="14" l="1"/>
  <c r="I38" i="14"/>
  <c r="G38" i="14"/>
  <c r="E38" i="14"/>
  <c r="E34" i="14"/>
  <c r="G34" i="14"/>
  <c r="I34" i="14"/>
  <c r="K34" i="14"/>
  <c r="C50" i="13"/>
  <c r="E50" i="13"/>
  <c r="J62" i="25"/>
  <c r="H62" i="25"/>
  <c r="F62" i="25"/>
  <c r="D62" i="25"/>
  <c r="X64" i="26" l="1"/>
  <c r="AB64" i="26" s="1"/>
  <c r="X35" i="26"/>
  <c r="AB35" i="26"/>
  <c r="AB28" i="26"/>
  <c r="AB27" i="26"/>
  <c r="AB24" i="26"/>
  <c r="X28" i="26"/>
  <c r="X27" i="26"/>
  <c r="X24" i="26"/>
  <c r="AB19" i="26"/>
  <c r="AB18" i="26"/>
  <c r="X18" i="26"/>
  <c r="X19" i="26"/>
  <c r="AA73" i="28"/>
  <c r="AA71" i="28"/>
  <c r="AA70" i="28"/>
  <c r="AA69" i="28"/>
  <c r="AA68" i="28"/>
  <c r="AA82" i="28"/>
  <c r="AC82" i="28" s="1"/>
  <c r="AA79" i="28"/>
  <c r="AC79" i="28" s="1"/>
  <c r="AE64" i="28"/>
  <c r="AC59" i="28"/>
  <c r="AG59" i="28" s="1"/>
  <c r="AK59" i="28" s="1"/>
  <c r="AA63" i="28"/>
  <c r="AA62" i="28"/>
  <c r="AA59" i="28"/>
  <c r="AI20" i="28"/>
  <c r="AE20" i="28"/>
  <c r="Y20" i="28"/>
  <c r="W20" i="28"/>
  <c r="U20" i="28"/>
  <c r="S20" i="28"/>
  <c r="Q20" i="28"/>
  <c r="O20" i="28"/>
  <c r="M20" i="28"/>
  <c r="K20" i="28"/>
  <c r="I20" i="28"/>
  <c r="G20" i="28"/>
  <c r="E20" i="28"/>
  <c r="C20" i="28"/>
  <c r="AC15" i="28"/>
  <c r="AG15" i="28" s="1"/>
  <c r="AK15" i="28" s="1"/>
  <c r="AA15" i="28"/>
  <c r="AA19" i="28"/>
  <c r="AC19" i="28" s="1"/>
  <c r="AA18" i="28"/>
  <c r="AA20" i="28" s="1"/>
  <c r="AB72" i="26"/>
  <c r="AB73" i="26"/>
  <c r="AG79" i="28"/>
  <c r="AG82" i="28"/>
  <c r="AG83" i="28"/>
  <c r="AG86" i="28"/>
  <c r="AG87" i="28"/>
  <c r="AK87" i="28" s="1"/>
  <c r="AA86" i="28"/>
  <c r="AC86" i="28" s="1"/>
  <c r="AA87" i="28"/>
  <c r="AA83" i="28"/>
  <c r="AC83" i="28" s="1"/>
  <c r="D39" i="25"/>
  <c r="H83" i="25"/>
  <c r="J83" i="25"/>
  <c r="F83" i="25"/>
  <c r="D83" i="25"/>
  <c r="X56" i="26"/>
  <c r="AB56" i="26" s="1"/>
  <c r="X55" i="26"/>
  <c r="AB55" i="26" s="1"/>
  <c r="X61" i="26"/>
  <c r="X65" i="26"/>
  <c r="AB65" i="26" s="1"/>
  <c r="X72" i="26"/>
  <c r="X73" i="26"/>
  <c r="AB61" i="26"/>
  <c r="F59" i="26"/>
  <c r="D59" i="26"/>
  <c r="Z57" i="26"/>
  <c r="Z59" i="26" s="1"/>
  <c r="V57" i="26"/>
  <c r="V59" i="26" s="1"/>
  <c r="T57" i="26"/>
  <c r="T59" i="26" s="1"/>
  <c r="R57" i="26"/>
  <c r="X57" i="26" s="1"/>
  <c r="X59" i="26" s="1"/>
  <c r="F57" i="26"/>
  <c r="H57" i="26"/>
  <c r="H59" i="26" s="1"/>
  <c r="J57" i="26"/>
  <c r="J59" i="26" s="1"/>
  <c r="N57" i="26"/>
  <c r="N59" i="26" s="1"/>
  <c r="P57" i="26"/>
  <c r="P59" i="26" s="1"/>
  <c r="L57" i="26"/>
  <c r="L59" i="26" s="1"/>
  <c r="D57" i="26"/>
  <c r="AC87" i="28"/>
  <c r="AC18" i="28" l="1"/>
  <c r="AC20" i="28" s="1"/>
  <c r="R59" i="26"/>
  <c r="AB57" i="26"/>
  <c r="AB59" i="26" s="1"/>
  <c r="J147" i="25" l="1"/>
  <c r="F147" i="25"/>
  <c r="J119" i="25"/>
  <c r="F119" i="25"/>
  <c r="J39" i="25"/>
  <c r="J133" i="25" s="1"/>
  <c r="J137" i="25" s="1"/>
  <c r="J139" i="25" s="1"/>
  <c r="F39" i="25"/>
  <c r="F133" i="25" s="1"/>
  <c r="F137" i="25" s="1"/>
  <c r="F139" i="25" s="1"/>
  <c r="I115" i="13"/>
  <c r="I118" i="13" s="1"/>
  <c r="I120" i="13" s="1"/>
  <c r="E115" i="13"/>
  <c r="E118" i="13" s="1"/>
  <c r="E120" i="13" s="1"/>
  <c r="I84" i="13"/>
  <c r="I75" i="13"/>
  <c r="E84" i="13"/>
  <c r="E75" i="13"/>
  <c r="I50" i="13"/>
  <c r="I24" i="13"/>
  <c r="E24" i="13"/>
  <c r="K102" i="14"/>
  <c r="K94" i="14"/>
  <c r="K80" i="14"/>
  <c r="G102" i="14"/>
  <c r="G94" i="14"/>
  <c r="G80" i="14"/>
  <c r="K53" i="14"/>
  <c r="G53" i="14"/>
  <c r="K20" i="14"/>
  <c r="G20" i="14"/>
  <c r="G40" i="14" s="1"/>
  <c r="AB70" i="26"/>
  <c r="AB68" i="26"/>
  <c r="AB66" i="26"/>
  <c r="AB74" i="26" s="1"/>
  <c r="Z66" i="26"/>
  <c r="Z74" i="26" s="1"/>
  <c r="X66" i="26"/>
  <c r="X74" i="26" s="1"/>
  <c r="V66" i="26"/>
  <c r="V74" i="26" s="1"/>
  <c r="T66" i="26"/>
  <c r="T74" i="26" s="1"/>
  <c r="R66" i="26"/>
  <c r="R74" i="26" s="1"/>
  <c r="P66" i="26"/>
  <c r="P74" i="26" s="1"/>
  <c r="N66" i="26"/>
  <c r="N74" i="26" s="1"/>
  <c r="L66" i="26"/>
  <c r="L74" i="26" s="1"/>
  <c r="J66" i="26"/>
  <c r="J74" i="26" s="1"/>
  <c r="H66" i="26"/>
  <c r="H74" i="26" s="1"/>
  <c r="F66" i="26"/>
  <c r="F74" i="26" s="1"/>
  <c r="D66" i="26"/>
  <c r="D74" i="26" s="1"/>
  <c r="AK86" i="28"/>
  <c r="AI84" i="28"/>
  <c r="AE84" i="28"/>
  <c r="AA84" i="28"/>
  <c r="Y84" i="28"/>
  <c r="W84" i="28"/>
  <c r="U84" i="28"/>
  <c r="S84" i="28"/>
  <c r="Q84" i="28"/>
  <c r="O84" i="28"/>
  <c r="M84" i="28"/>
  <c r="K84" i="28"/>
  <c r="I84" i="28"/>
  <c r="G84" i="28"/>
  <c r="E84" i="28"/>
  <c r="C84" i="28"/>
  <c r="AK83" i="28"/>
  <c r="AK82" i="28"/>
  <c r="AI75" i="28"/>
  <c r="AA75" i="28"/>
  <c r="Y75" i="28"/>
  <c r="W75" i="28"/>
  <c r="U75" i="28"/>
  <c r="S75" i="28"/>
  <c r="Q75" i="28"/>
  <c r="O75" i="28"/>
  <c r="M75" i="28"/>
  <c r="M77" i="28" s="1"/>
  <c r="M88" i="28" s="1"/>
  <c r="K75" i="28"/>
  <c r="K77" i="28" s="1"/>
  <c r="K88" i="28" s="1"/>
  <c r="I75" i="28"/>
  <c r="G75" i="28"/>
  <c r="G77" i="28" s="1"/>
  <c r="G88" i="28" s="1"/>
  <c r="E75" i="28"/>
  <c r="C75" i="28"/>
  <c r="AC73" i="28"/>
  <c r="AG73" i="28" s="1"/>
  <c r="AK71" i="28"/>
  <c r="AC71" i="28"/>
  <c r="AE75" i="28" s="1"/>
  <c r="AE77" i="28" s="1"/>
  <c r="AC70" i="28"/>
  <c r="AG70" i="28" s="1"/>
  <c r="AK70" i="28" s="1"/>
  <c r="AC69" i="28"/>
  <c r="AG69" i="28" s="1"/>
  <c r="AK69" i="28" s="1"/>
  <c r="AC68" i="28"/>
  <c r="AG68" i="28" s="1"/>
  <c r="AI64" i="28"/>
  <c r="AA64" i="28"/>
  <c r="Y64" i="28"/>
  <c r="W64" i="28"/>
  <c r="U64" i="28"/>
  <c r="S64" i="28"/>
  <c r="Q64" i="28"/>
  <c r="O64" i="28"/>
  <c r="M64" i="28"/>
  <c r="K64" i="28"/>
  <c r="I64" i="28"/>
  <c r="G64" i="28"/>
  <c r="E64" i="28"/>
  <c r="C64" i="28"/>
  <c r="AC63" i="28"/>
  <c r="AG63" i="28" s="1"/>
  <c r="AK63" i="28" s="1"/>
  <c r="AC62" i="28"/>
  <c r="AG62" i="28" s="1"/>
  <c r="O31" i="28"/>
  <c r="AE88" i="28" l="1"/>
  <c r="AK73" i="28"/>
  <c r="AG75" i="28"/>
  <c r="E77" i="28"/>
  <c r="E88" i="28" s="1"/>
  <c r="S77" i="28"/>
  <c r="S88" i="28" s="1"/>
  <c r="W77" i="28"/>
  <c r="W88" i="28" s="1"/>
  <c r="U77" i="28"/>
  <c r="U88" i="28" s="1"/>
  <c r="AA77" i="28"/>
  <c r="AA88" i="28" s="1"/>
  <c r="C77" i="28"/>
  <c r="C88" i="28" s="1"/>
  <c r="Q77" i="28"/>
  <c r="Q88" i="28" s="1"/>
  <c r="I77" i="28"/>
  <c r="I88" i="28" s="1"/>
  <c r="Y77" i="28"/>
  <c r="Y88" i="28" s="1"/>
  <c r="K96" i="14"/>
  <c r="G96" i="14"/>
  <c r="G97" i="14"/>
  <c r="K40" i="14"/>
  <c r="K97" i="14" s="1"/>
  <c r="E86" i="13"/>
  <c r="E122" i="13" s="1"/>
  <c r="I86" i="13"/>
  <c r="I122" i="13" s="1"/>
  <c r="E52" i="13"/>
  <c r="I52" i="13"/>
  <c r="AI77" i="28"/>
  <c r="AI88" i="28" s="1"/>
  <c r="O77" i="28"/>
  <c r="O88" i="28" s="1"/>
  <c r="AC75" i="28"/>
  <c r="AK79" i="28"/>
  <c r="AK84" i="28" s="1"/>
  <c r="AG84" i="28"/>
  <c r="AG64" i="28"/>
  <c r="AK64" i="28" s="1"/>
  <c r="AK62" i="28"/>
  <c r="AK68" i="28"/>
  <c r="AC64" i="28"/>
  <c r="AC84" i="28"/>
  <c r="D119" i="25"/>
  <c r="AK75" i="28" l="1"/>
  <c r="AK77" i="28" s="1"/>
  <c r="AK88" i="28" s="1"/>
  <c r="AC77" i="28"/>
  <c r="AC88" i="28" s="1"/>
  <c r="AG77" i="28"/>
  <c r="AG88" i="28" s="1"/>
  <c r="AC42" i="28"/>
  <c r="AG42" i="28" s="1"/>
  <c r="AK42" i="28" s="1"/>
  <c r="AC39" i="28"/>
  <c r="AG39" i="28" s="1"/>
  <c r="AK39" i="28" s="1"/>
  <c r="AC38" i="28"/>
  <c r="AG38" i="28" s="1"/>
  <c r="AK38" i="28" s="1"/>
  <c r="AC35" i="28"/>
  <c r="AG35" i="28" s="1"/>
  <c r="AK35" i="28" s="1"/>
  <c r="AC29" i="28"/>
  <c r="AG29" i="28" s="1"/>
  <c r="AK29" i="28" s="1"/>
  <c r="AC28" i="28"/>
  <c r="AG28" i="28" s="1"/>
  <c r="AK28" i="28" s="1"/>
  <c r="AC26" i="28"/>
  <c r="AG26" i="28" s="1"/>
  <c r="AK26" i="28" s="1"/>
  <c r="AC25" i="28"/>
  <c r="AG25" i="28" s="1"/>
  <c r="AK25" i="28" s="1"/>
  <c r="AC24" i="28"/>
  <c r="AG24" i="28" s="1"/>
  <c r="AK24" i="28" s="1"/>
  <c r="AG18" i="28"/>
  <c r="E94" i="14"/>
  <c r="AK18" i="28" l="1"/>
  <c r="AK31" i="28"/>
  <c r="AG19" i="28"/>
  <c r="AK19" i="28" s="1"/>
  <c r="E53" i="14"/>
  <c r="I53" i="14"/>
  <c r="AG20" i="28" l="1"/>
  <c r="AK20" i="28"/>
  <c r="C24" i="13"/>
  <c r="AK33" i="28" l="1"/>
  <c r="N29" i="26" l="1"/>
  <c r="W40" i="28" l="1"/>
  <c r="W31" i="28"/>
  <c r="H119" i="25" l="1"/>
  <c r="H39" i="25"/>
  <c r="H133" i="25" s="1"/>
  <c r="H137" i="25" s="1"/>
  <c r="H139" i="25" s="1"/>
  <c r="W33" i="28" l="1"/>
  <c r="AK40" i="28"/>
  <c r="AI40" i="28"/>
  <c r="AG40" i="28"/>
  <c r="AE40" i="28"/>
  <c r="AA40" i="28"/>
  <c r="Y40" i="28"/>
  <c r="U40" i="28"/>
  <c r="S40" i="28"/>
  <c r="Q40" i="28"/>
  <c r="O40" i="28"/>
  <c r="M40" i="28"/>
  <c r="M43" i="28" s="1"/>
  <c r="K40" i="28"/>
  <c r="I40" i="28"/>
  <c r="G40" i="28"/>
  <c r="E40" i="28"/>
  <c r="C40" i="28"/>
  <c r="AG31" i="28"/>
  <c r="AA31" i="28"/>
  <c r="Y31" i="28"/>
  <c r="U31" i="28"/>
  <c r="S31" i="28"/>
  <c r="Q31" i="28"/>
  <c r="M31" i="28"/>
  <c r="K31" i="28"/>
  <c r="I31" i="28"/>
  <c r="G31" i="28"/>
  <c r="E31" i="28"/>
  <c r="C31" i="28"/>
  <c r="U33" i="28" l="1"/>
  <c r="U43" i="28" s="1"/>
  <c r="E33" i="28"/>
  <c r="E43" i="28" s="1"/>
  <c r="AC31" i="28"/>
  <c r="W43" i="28"/>
  <c r="K43" i="28"/>
  <c r="AE43" i="28"/>
  <c r="G43" i="28"/>
  <c r="AA33" i="28"/>
  <c r="Y33" i="28"/>
  <c r="Y43" i="28" s="1"/>
  <c r="I33" i="28"/>
  <c r="I43" i="28" s="1"/>
  <c r="O33" i="28"/>
  <c r="O43" i="28" s="1"/>
  <c r="AK43" i="28"/>
  <c r="S33" i="28"/>
  <c r="S43" i="28" s="1"/>
  <c r="AG33" i="28"/>
  <c r="Q33" i="28"/>
  <c r="Q43" i="28" s="1"/>
  <c r="AE31" i="28"/>
  <c r="C33" i="28"/>
  <c r="C43" i="28" s="1"/>
  <c r="AC40" i="28"/>
  <c r="X20" i="26"/>
  <c r="X22" i="26" s="1"/>
  <c r="T20" i="26"/>
  <c r="T22" i="26" s="1"/>
  <c r="R20" i="26"/>
  <c r="R22" i="26" s="1"/>
  <c r="AB20" i="26"/>
  <c r="AB22" i="26" s="1"/>
  <c r="P20" i="26"/>
  <c r="P22" i="26" s="1"/>
  <c r="N20" i="26"/>
  <c r="N22" i="26" s="1"/>
  <c r="V29" i="26"/>
  <c r="T29" i="26"/>
  <c r="P29" i="26"/>
  <c r="AB33" i="26"/>
  <c r="AB31" i="26"/>
  <c r="AB29" i="26"/>
  <c r="Z29" i="26"/>
  <c r="X29" i="26"/>
  <c r="R29" i="26"/>
  <c r="L29" i="26"/>
  <c r="J29" i="26"/>
  <c r="H29" i="26"/>
  <c r="F29" i="26"/>
  <c r="D29" i="26"/>
  <c r="L20" i="26"/>
  <c r="L22" i="26" s="1"/>
  <c r="J20" i="26"/>
  <c r="J22" i="26" s="1"/>
  <c r="H20" i="26"/>
  <c r="H22" i="26" s="1"/>
  <c r="F20" i="26"/>
  <c r="F22" i="26" s="1"/>
  <c r="D20" i="26"/>
  <c r="D22" i="26" s="1"/>
  <c r="AB36" i="26" l="1"/>
  <c r="AG43" i="28"/>
  <c r="AA43" i="28"/>
  <c r="V20" i="26"/>
  <c r="V22" i="26" s="1"/>
  <c r="V36" i="26" s="1"/>
  <c r="Z20" i="26"/>
  <c r="Z22" i="26" s="1"/>
  <c r="Z36" i="26" s="1"/>
  <c r="AC33" i="28"/>
  <c r="AC43" i="28" s="1"/>
  <c r="AI31" i="28"/>
  <c r="AI33" i="28" s="1"/>
  <c r="AI43" i="28" s="1"/>
  <c r="P36" i="26"/>
  <c r="H36" i="26"/>
  <c r="N36" i="26"/>
  <c r="R36" i="26"/>
  <c r="T36" i="26"/>
  <c r="F36" i="26"/>
  <c r="X36" i="26"/>
  <c r="D36" i="26"/>
  <c r="L36" i="26"/>
  <c r="J36" i="26"/>
  <c r="I94" i="14"/>
  <c r="C84" i="13" l="1"/>
  <c r="G84" i="13"/>
  <c r="D133" i="25" l="1"/>
  <c r="I20" i="14" l="1"/>
  <c r="E20" i="14"/>
  <c r="C75" i="13"/>
  <c r="G24" i="13"/>
  <c r="H147" i="25" l="1"/>
  <c r="D147" i="25"/>
  <c r="I40" i="14" l="1"/>
  <c r="E40" i="14"/>
  <c r="G75" i="13" l="1"/>
  <c r="G50" i="13"/>
  <c r="C52" i="13"/>
  <c r="I80" i="14" l="1"/>
  <c r="I96" i="14" s="1"/>
  <c r="I97" i="14" s="1"/>
  <c r="E80" i="14"/>
  <c r="C115" i="13"/>
  <c r="C118" i="13" s="1"/>
  <c r="C120" i="13" s="1"/>
  <c r="G115" i="13"/>
  <c r="G118" i="13" s="1"/>
  <c r="G120" i="13" s="1"/>
  <c r="G52" i="13"/>
  <c r="I102" i="14" l="1"/>
  <c r="E96" i="14"/>
  <c r="E97" i="14" s="1"/>
  <c r="D137" i="25"/>
  <c r="D139" i="25" s="1"/>
  <c r="C86" i="13"/>
  <c r="C122" i="13" s="1"/>
  <c r="G86" i="13"/>
  <c r="G122" i="13" s="1"/>
  <c r="E102" i="14" l="1"/>
</calcChain>
</file>

<file path=xl/sharedStrings.xml><?xml version="1.0" encoding="utf-8"?>
<sst xmlns="http://schemas.openxmlformats.org/spreadsheetml/2006/main" count="744" uniqueCount="378">
  <si>
    <t>Charoen Pokphand Foods Public Company Limited</t>
  </si>
  <si>
    <t>and its Subsidiaries</t>
  </si>
  <si>
    <t>Statements of financial position</t>
  </si>
  <si>
    <t>(Unit: Thousand Baht)</t>
  </si>
  <si>
    <t>Consolidated</t>
  </si>
  <si>
    <t>Separate</t>
  </si>
  <si>
    <t>financial statements</t>
  </si>
  <si>
    <t xml:space="preserve"> financial statements</t>
  </si>
  <si>
    <t>31 December</t>
  </si>
  <si>
    <t>Assets</t>
  </si>
  <si>
    <t>Note</t>
  </si>
  <si>
    <t>Current assets</t>
  </si>
  <si>
    <t>Cash and cash equivalents</t>
  </si>
  <si>
    <t>Accounts receivable - trade and others</t>
  </si>
  <si>
    <t>Short-term loans to related parties</t>
  </si>
  <si>
    <t>Inventories</t>
  </si>
  <si>
    <t>Current biological assets</t>
  </si>
  <si>
    <t>Other current financial assets</t>
  </si>
  <si>
    <t>Restricted deposits at financial institutions</t>
  </si>
  <si>
    <t>Advance payments for purchase of goods</t>
  </si>
  <si>
    <t>Prepaid expenses</t>
  </si>
  <si>
    <t>Accrued dividend income</t>
  </si>
  <si>
    <t>-</t>
  </si>
  <si>
    <t>Other current assets</t>
  </si>
  <si>
    <t>Non-current assets classified as held for sale</t>
  </si>
  <si>
    <t>Total current assets</t>
  </si>
  <si>
    <t>Assets (Continued)</t>
  </si>
  <si>
    <t>Non-current assets</t>
  </si>
  <si>
    <t>Investments in equity securities</t>
  </si>
  <si>
    <t>Investments in subsidiaries</t>
  </si>
  <si>
    <t xml:space="preserve">Investments in associates </t>
  </si>
  <si>
    <t>Investments in joint ventures</t>
  </si>
  <si>
    <t>Long-term loans to related parties</t>
  </si>
  <si>
    <t>Investment properties</t>
  </si>
  <si>
    <t>Property, plant and equipment</t>
  </si>
  <si>
    <t>Right-of-use assets</t>
  </si>
  <si>
    <t>Goodwill</t>
  </si>
  <si>
    <t>Other intangible assets</t>
  </si>
  <si>
    <t>Non-current biological assets</t>
  </si>
  <si>
    <t xml:space="preserve">Deferred tax assets </t>
  </si>
  <si>
    <t>Other non-current financial assets</t>
  </si>
  <si>
    <t>Other non-current assets</t>
  </si>
  <si>
    <t>Total non-current assets</t>
  </si>
  <si>
    <t>Total assets</t>
  </si>
  <si>
    <t>Liabilities and shareholders’ equity</t>
  </si>
  <si>
    <t>Current liabilities</t>
  </si>
  <si>
    <t xml:space="preserve">Bank overdrafts and short-term borrowings </t>
  </si>
  <si>
    <t xml:space="preserve">   from financial institutions  </t>
  </si>
  <si>
    <t>Bills of exchange</t>
  </si>
  <si>
    <t>Accounts payable - trade and others</t>
  </si>
  <si>
    <t>Accrued expenses</t>
  </si>
  <si>
    <t>Current portion of long-term borrowings</t>
  </si>
  <si>
    <t xml:space="preserve">Current portion of lease liabilities </t>
  </si>
  <si>
    <t>Short-term borrowing from related parties</t>
  </si>
  <si>
    <t>Income tax payable</t>
  </si>
  <si>
    <t>Other current financial liabilities</t>
  </si>
  <si>
    <t>Other current liabilities</t>
  </si>
  <si>
    <t xml:space="preserve"> </t>
  </si>
  <si>
    <t>Total current liabilities</t>
  </si>
  <si>
    <t>Non-current liabilities</t>
  </si>
  <si>
    <t>Long-term borrowings</t>
  </si>
  <si>
    <t>Lease liabilities</t>
  </si>
  <si>
    <t xml:space="preserve">Deferred tax liabilities </t>
  </si>
  <si>
    <t>Provision for employee benefits</t>
  </si>
  <si>
    <t>Provisions and others</t>
  </si>
  <si>
    <t>Other non-current financial liabilities</t>
  </si>
  <si>
    <t>Total non-current liabilities</t>
  </si>
  <si>
    <t>Total liabilities</t>
  </si>
  <si>
    <t xml:space="preserve">Liabilities and shareholders’ equity </t>
  </si>
  <si>
    <t xml:space="preserve">   (Continued)</t>
  </si>
  <si>
    <t>Shareholders’ equity</t>
  </si>
  <si>
    <t xml:space="preserve">Share capital </t>
  </si>
  <si>
    <r>
      <t xml:space="preserve">   Authorised share capital </t>
    </r>
    <r>
      <rPr>
        <i/>
        <sz val="11"/>
        <rFont val="Times New Roman"/>
        <family val="1"/>
      </rPr>
      <t>(ordinary shares,</t>
    </r>
  </si>
  <si>
    <r>
      <t xml:space="preserve">      </t>
    </r>
    <r>
      <rPr>
        <i/>
        <sz val="11"/>
        <rFont val="Times New Roman"/>
        <family val="1"/>
      </rPr>
      <t>par value at Baht 1 per share)</t>
    </r>
  </si>
  <si>
    <r>
      <t xml:space="preserve">   Issued and paid-up share capital </t>
    </r>
    <r>
      <rPr>
        <i/>
        <sz val="11"/>
        <rFont val="Times New Roman"/>
        <family val="1"/>
      </rPr>
      <t>(ordinary shares,</t>
    </r>
  </si>
  <si>
    <t>Share premium</t>
  </si>
  <si>
    <t xml:space="preserve">   Share premium on ordinary shares</t>
  </si>
  <si>
    <t xml:space="preserve">   Other premium </t>
  </si>
  <si>
    <t>Surplus from change in shareholders’ equity</t>
  </si>
  <si>
    <t xml:space="preserve">   in subsidiaries and associates</t>
  </si>
  <si>
    <t>Surplus on common control transactions</t>
  </si>
  <si>
    <t>Retained earnings</t>
  </si>
  <si>
    <t xml:space="preserve">   Appropriated</t>
  </si>
  <si>
    <t xml:space="preserve">      Legal reserve</t>
  </si>
  <si>
    <t xml:space="preserve">   Unappropriated</t>
  </si>
  <si>
    <t>Treasury shares</t>
  </si>
  <si>
    <t>Other components of shareholders’ equity</t>
  </si>
  <si>
    <t>Total</t>
  </si>
  <si>
    <t xml:space="preserve">Subordinated perpetual debentures </t>
  </si>
  <si>
    <t xml:space="preserve">Total shareholders’ equity attributable </t>
  </si>
  <si>
    <t xml:space="preserve">   to equity holders of the Company</t>
  </si>
  <si>
    <t>Non-controlling interests</t>
  </si>
  <si>
    <t>Total shareholders’ equity</t>
  </si>
  <si>
    <t>Total liabilities and shareholders’ equity</t>
  </si>
  <si>
    <t xml:space="preserve">Statements of income </t>
  </si>
  <si>
    <t>Year ended 31 December</t>
  </si>
  <si>
    <t>Income</t>
  </si>
  <si>
    <t>Revenue from sale of goods</t>
  </si>
  <si>
    <t>Gains on sale of investments</t>
  </si>
  <si>
    <t>Interest income</t>
  </si>
  <si>
    <t>Dividend income</t>
  </si>
  <si>
    <t>Net foreign exchange gains</t>
  </si>
  <si>
    <t>Gains on loss of control in a subsidiary</t>
  </si>
  <si>
    <t>Gains on changes in fair value of investment</t>
  </si>
  <si>
    <t xml:space="preserve">   in associate</t>
  </si>
  <si>
    <t>Other income</t>
  </si>
  <si>
    <t>Total income</t>
  </si>
  <si>
    <t>Expenses</t>
  </si>
  <si>
    <t>Cost of sale of goods</t>
  </si>
  <si>
    <t>Distribution costs</t>
  </si>
  <si>
    <t>Administrative expenses</t>
  </si>
  <si>
    <t xml:space="preserve">Losses on changes in fair value </t>
  </si>
  <si>
    <t xml:space="preserve">   of biological assets</t>
  </si>
  <si>
    <t>Losses on changes in fair value of investment</t>
  </si>
  <si>
    <t>Loss from liquidation of subsidiaries</t>
  </si>
  <si>
    <t>(Reversal of) impairment losses</t>
  </si>
  <si>
    <t>Finance cost on lease liabilities</t>
  </si>
  <si>
    <t>Other finance costs</t>
  </si>
  <si>
    <t>Total expenses</t>
  </si>
  <si>
    <t>Share of profit of associates and joint ventures</t>
  </si>
  <si>
    <t xml:space="preserve">    accounted for using equity method</t>
  </si>
  <si>
    <t>Profit before income tax expense (income)</t>
  </si>
  <si>
    <t>Income tax expense (income)</t>
  </si>
  <si>
    <t>Profit for the year</t>
  </si>
  <si>
    <t>Profit for the year attributable to:</t>
  </si>
  <si>
    <t xml:space="preserve">   Equity holders of the Company</t>
  </si>
  <si>
    <t xml:space="preserve">   Non-controlling interests</t>
  </si>
  <si>
    <r>
      <t xml:space="preserve">Basic earnings per share </t>
    </r>
    <r>
      <rPr>
        <b/>
        <i/>
        <sz val="11"/>
        <rFont val="Times New Roman"/>
        <family val="1"/>
      </rPr>
      <t>(in Baht)</t>
    </r>
  </si>
  <si>
    <r>
      <t xml:space="preserve">Diluted earnings per share </t>
    </r>
    <r>
      <rPr>
        <b/>
        <i/>
        <sz val="11"/>
        <rFont val="Times New Roman"/>
        <family val="1"/>
      </rPr>
      <t>(in Baht)</t>
    </r>
  </si>
  <si>
    <t>Statements of comprehensive income</t>
  </si>
  <si>
    <t xml:space="preserve">Other comprehensive income </t>
  </si>
  <si>
    <t>Items that will be reclassified</t>
  </si>
  <si>
    <t xml:space="preserve">    subsequently to profit or loss</t>
  </si>
  <si>
    <t>Foreign currency translation differences</t>
  </si>
  <si>
    <t>Gains (losses) on cash flow hedges</t>
  </si>
  <si>
    <t>Income tax relating to items that will be reclassified</t>
  </si>
  <si>
    <t xml:space="preserve">   subsequently to profit or loss</t>
  </si>
  <si>
    <t>Total items that will be reclassified</t>
  </si>
  <si>
    <t xml:space="preserve">Items that will not be reclassified </t>
  </si>
  <si>
    <t xml:space="preserve">Gains (losses) on equity investments measured at  </t>
  </si>
  <si>
    <t xml:space="preserve">   fair value through other comprehensive income</t>
  </si>
  <si>
    <t>Income tax relating to items that will not be reclassified</t>
  </si>
  <si>
    <t>Total items that will not be reclassified</t>
  </si>
  <si>
    <t>Other comprehensive income for the year,</t>
  </si>
  <si>
    <t>Total comprehensive income for the year</t>
  </si>
  <si>
    <t>Total comprehensive income attributable to:</t>
  </si>
  <si>
    <t xml:space="preserve">Charoen Pokphand Foods Public Company Limited </t>
  </si>
  <si>
    <t xml:space="preserve">and its Subsidiaries </t>
  </si>
  <si>
    <t>Statements of changes in equity</t>
  </si>
  <si>
    <t>Consolidated financial statements</t>
  </si>
  <si>
    <t>Other components of equity</t>
  </si>
  <si>
    <t xml:space="preserve">Gains (losses) on </t>
  </si>
  <si>
    <t>Surplus from</t>
  </si>
  <si>
    <t xml:space="preserve">equity investments </t>
  </si>
  <si>
    <t>change in</t>
  </si>
  <si>
    <t xml:space="preserve"> measured at fair value </t>
  </si>
  <si>
    <t>Foreign</t>
  </si>
  <si>
    <t>Total other</t>
  </si>
  <si>
    <t>Total shareholders’</t>
  </si>
  <si>
    <t>Issued and</t>
  </si>
  <si>
    <t xml:space="preserve">Share premium </t>
  </si>
  <si>
    <t xml:space="preserve"> shareholders’ equity</t>
  </si>
  <si>
    <t>Surplus on</t>
  </si>
  <si>
    <t>Unappropriated</t>
  </si>
  <si>
    <t>Gains on</t>
  </si>
  <si>
    <t>Losses on</t>
  </si>
  <si>
    <t>through other</t>
  </si>
  <si>
    <t>currency</t>
  </si>
  <si>
    <t xml:space="preserve"> components</t>
  </si>
  <si>
    <t>Subordinated</t>
  </si>
  <si>
    <t xml:space="preserve">equity attributable to </t>
  </si>
  <si>
    <t>Non-</t>
  </si>
  <si>
    <t xml:space="preserve">Total </t>
  </si>
  <si>
    <t xml:space="preserve">paid-up </t>
  </si>
  <si>
    <t>on ordinary</t>
  </si>
  <si>
    <t xml:space="preserve">Other </t>
  </si>
  <si>
    <t xml:space="preserve"> in subsidiaries</t>
  </si>
  <si>
    <t>common control</t>
  </si>
  <si>
    <t>Legal</t>
  </si>
  <si>
    <t>retained</t>
  </si>
  <si>
    <t>Treasury</t>
  </si>
  <si>
    <t>revaluation</t>
  </si>
  <si>
    <t xml:space="preserve"> comprehensive </t>
  </si>
  <si>
    <t>translation</t>
  </si>
  <si>
    <t xml:space="preserve"> of shareholders’</t>
  </si>
  <si>
    <t xml:space="preserve"> perpetual</t>
  </si>
  <si>
    <t>equity holders of</t>
  </si>
  <si>
    <t xml:space="preserve">controlling </t>
  </si>
  <si>
    <t>shareholders’</t>
  </si>
  <si>
    <t>share capital</t>
  </si>
  <si>
    <t>shares</t>
  </si>
  <si>
    <t>premium</t>
  </si>
  <si>
    <t>and associates</t>
  </si>
  <si>
    <t>transactions</t>
  </si>
  <si>
    <t>reserve</t>
  </si>
  <si>
    <t>earnings</t>
  </si>
  <si>
    <t>of assets</t>
  </si>
  <si>
    <t>hedges</t>
  </si>
  <si>
    <t>income</t>
  </si>
  <si>
    <t>differences</t>
  </si>
  <si>
    <t xml:space="preserve"> equity</t>
  </si>
  <si>
    <t xml:space="preserve"> debentures </t>
  </si>
  <si>
    <t>the Company</t>
  </si>
  <si>
    <t>interests</t>
  </si>
  <si>
    <t>equity</t>
  </si>
  <si>
    <t>Year ended 31 December 2020</t>
  </si>
  <si>
    <t>Balance at 1 January 2020</t>
  </si>
  <si>
    <t>Transactions with owners, recorded directly in equity</t>
  </si>
  <si>
    <t xml:space="preserve">   Distributions to owners</t>
  </si>
  <si>
    <t xml:space="preserve">   Dividends paid </t>
  </si>
  <si>
    <t xml:space="preserve">   Shares repurchased</t>
  </si>
  <si>
    <t xml:space="preserve">   Total distributions to owners</t>
  </si>
  <si>
    <t xml:space="preserve">   Changes in ownership interests</t>
  </si>
  <si>
    <t xml:space="preserve">      in subsidiaries and associates</t>
  </si>
  <si>
    <t xml:space="preserve">   Changes in interests in subsidiaries</t>
  </si>
  <si>
    <t xml:space="preserve">      without a change in control</t>
  </si>
  <si>
    <t xml:space="preserve">   Changes in interests in associates</t>
  </si>
  <si>
    <t xml:space="preserve">   New shares issued by subsidiaries </t>
  </si>
  <si>
    <t xml:space="preserve">   Acquisition of subsidiary with </t>
  </si>
  <si>
    <t xml:space="preserve">      non-controlling interests</t>
  </si>
  <si>
    <t xml:space="preserve">   Loss of control in a subsidiary</t>
  </si>
  <si>
    <t xml:space="preserve">   Total changes in ownership interests</t>
  </si>
  <si>
    <t>Total transactions with owners,</t>
  </si>
  <si>
    <t xml:space="preserve">   recorded directly in equity</t>
  </si>
  <si>
    <t>Comprehensive income for the year</t>
  </si>
  <si>
    <t xml:space="preserve">   Profit</t>
  </si>
  <si>
    <t xml:space="preserve">   Other comprehensive income</t>
  </si>
  <si>
    <t xml:space="preserve">           benefit plans</t>
  </si>
  <si>
    <t xml:space="preserve">      - Others</t>
  </si>
  <si>
    <t>Balance at 31 December 2020</t>
  </si>
  <si>
    <t>Year ended 31 December 2021</t>
  </si>
  <si>
    <t>Balance at 1 January 2021</t>
  </si>
  <si>
    <t>Balance at 31 December 2021</t>
  </si>
  <si>
    <t>Separate financial statements</t>
  </si>
  <si>
    <t xml:space="preserve">on ordinary </t>
  </si>
  <si>
    <t xml:space="preserve"> of shareholders’ </t>
  </si>
  <si>
    <t>perpetual</t>
  </si>
  <si>
    <t xml:space="preserve">shareholders’ </t>
  </si>
  <si>
    <t>debentures</t>
  </si>
  <si>
    <t xml:space="preserve">   Distributions to owners </t>
  </si>
  <si>
    <t xml:space="preserve">   Dividends paid</t>
  </si>
  <si>
    <t xml:space="preserve">   Total distributions to owners </t>
  </si>
  <si>
    <t xml:space="preserve">Total transactions with owners, </t>
  </si>
  <si>
    <t xml:space="preserve">      - Loss on remeasurement of defined </t>
  </si>
  <si>
    <t>Transfer to legal reserve</t>
  </si>
  <si>
    <t>Issue of subordinated perpetual debentures</t>
  </si>
  <si>
    <t xml:space="preserve">Issuance cost of subordinated perpetual </t>
  </si>
  <si>
    <t xml:space="preserve">   debentures - net of income tax</t>
  </si>
  <si>
    <t xml:space="preserve">Statements of cash flows </t>
  </si>
  <si>
    <t>Cash flows from operating activities</t>
  </si>
  <si>
    <t xml:space="preserve">Depreciation </t>
  </si>
  <si>
    <t>Amortisation</t>
  </si>
  <si>
    <t>Depreciation of biological assets</t>
  </si>
  <si>
    <t>(Reversal of) losses on inventory devaluation</t>
  </si>
  <si>
    <t>Finance costs</t>
  </si>
  <si>
    <t>Provisions for employee benefits</t>
  </si>
  <si>
    <t xml:space="preserve">Losses on sale and write-off of property, </t>
  </si>
  <si>
    <t xml:space="preserve">   plant and equipment, right-of-use assets</t>
  </si>
  <si>
    <t xml:space="preserve">   other intangible assets and investment properties</t>
  </si>
  <si>
    <t>Unrealised (gains) losses on exchange rates</t>
  </si>
  <si>
    <t>(Gains) losses on changes in fair value of investment</t>
  </si>
  <si>
    <t xml:space="preserve">   accounted for using equity method</t>
  </si>
  <si>
    <t>Cash flows from operating activities (Continued)</t>
  </si>
  <si>
    <t>Changes in operating assets and liabilities</t>
  </si>
  <si>
    <t>Biological assets</t>
  </si>
  <si>
    <t xml:space="preserve">Other current liabilities </t>
  </si>
  <si>
    <t>Other financial liabilities</t>
  </si>
  <si>
    <t>Employee benefits paid</t>
  </si>
  <si>
    <t>Income tax paid</t>
  </si>
  <si>
    <t xml:space="preserve">   </t>
  </si>
  <si>
    <t>Cash flows from investing activities</t>
  </si>
  <si>
    <t>Interest received</t>
  </si>
  <si>
    <t>Dividends received</t>
  </si>
  <si>
    <t xml:space="preserve">Payment for acquisition of investments </t>
  </si>
  <si>
    <t>Proceeds from sale of investments</t>
  </si>
  <si>
    <t>Effect in cash from loss of control in a subsidiary</t>
  </si>
  <si>
    <t>Payment for acquisition of other intangible assets</t>
  </si>
  <si>
    <t>Proceeds from sale of other intangible assets</t>
  </si>
  <si>
    <t>Payment for acquisition of right-of-use assets</t>
  </si>
  <si>
    <t>Net cash provided by (used in) investing activities</t>
  </si>
  <si>
    <t>Cash flows from financing activities</t>
  </si>
  <si>
    <t>Proceeds from (repayment of) short-term</t>
  </si>
  <si>
    <t xml:space="preserve">    borrowings from financial institutions </t>
  </si>
  <si>
    <t>Proceeds from (repayment of) bills of exchange</t>
  </si>
  <si>
    <t>Proceeds from (repayment of) short-term borrowings</t>
  </si>
  <si>
    <t xml:space="preserve">   from related parties</t>
  </si>
  <si>
    <t>Payment of lease liabilities</t>
  </si>
  <si>
    <t>Payment to acquire treasury shares</t>
  </si>
  <si>
    <t xml:space="preserve">Proceeds from long-term borrowings </t>
  </si>
  <si>
    <t xml:space="preserve">   from financial institutions</t>
  </si>
  <si>
    <t xml:space="preserve">Repayment of long-term borrowings </t>
  </si>
  <si>
    <t xml:space="preserve">   from financial institutions </t>
  </si>
  <si>
    <t>Proceeds from issue of debentures</t>
  </si>
  <si>
    <t>Repayment of debentures</t>
  </si>
  <si>
    <t>Payment of financial transaction costs</t>
  </si>
  <si>
    <t>Interest paid</t>
  </si>
  <si>
    <t>Dividends paid to non-controlling interests</t>
  </si>
  <si>
    <t xml:space="preserve">Dividend paid of the Company - net of </t>
  </si>
  <si>
    <t xml:space="preserve">   dividends for shares held in treasury</t>
  </si>
  <si>
    <t>Proceeds from issue of new ordinary shares</t>
  </si>
  <si>
    <t xml:space="preserve">Proceeds from (payment for) acquisition of </t>
  </si>
  <si>
    <t xml:space="preserve">   non-controlling interests </t>
  </si>
  <si>
    <t>Payment for investment in subsidiaries with</t>
  </si>
  <si>
    <t>Net cash provided by (used in) financing activities</t>
  </si>
  <si>
    <t xml:space="preserve">Net increase (decrease) in cash and </t>
  </si>
  <si>
    <t xml:space="preserve">   cash equivalents, before effect of</t>
  </si>
  <si>
    <t xml:space="preserve">   exchange rates</t>
  </si>
  <si>
    <t xml:space="preserve">Effect of exchange rate changes on </t>
  </si>
  <si>
    <t xml:space="preserve">   cash and cash equivalents</t>
  </si>
  <si>
    <t>Net increase (decrease) in cash and</t>
  </si>
  <si>
    <t xml:space="preserve">   cash equivalents</t>
  </si>
  <si>
    <t>Cash and cash equivalents at 1 January</t>
  </si>
  <si>
    <t>Cash and cash equivalents at 31 December</t>
  </si>
  <si>
    <t xml:space="preserve">Supplemental disclosures of cash flows </t>
  </si>
  <si>
    <t xml:space="preserve">   information:</t>
  </si>
  <si>
    <t>1.</t>
  </si>
  <si>
    <t>These consisted of:</t>
  </si>
  <si>
    <t>Bank overdrafts</t>
  </si>
  <si>
    <t>Net</t>
  </si>
  <si>
    <t>2.</t>
  </si>
  <si>
    <t>Non-cash transactions</t>
  </si>
  <si>
    <t xml:space="preserve">        </t>
  </si>
  <si>
    <t xml:space="preserve">      - Losses on remeasurements of defined </t>
  </si>
  <si>
    <t>cash flow</t>
  </si>
  <si>
    <t xml:space="preserve">Gains on </t>
  </si>
  <si>
    <t>Transfer to retained earnings</t>
  </si>
  <si>
    <t>Payment for liquidation of subsidiary</t>
  </si>
  <si>
    <t>6, 18</t>
  </si>
  <si>
    <t>6, 10, 12</t>
  </si>
  <si>
    <t>8, 26</t>
  </si>
  <si>
    <t>10, 14, 16</t>
  </si>
  <si>
    <t>12, 13</t>
  </si>
  <si>
    <t xml:space="preserve">   defined benefit plans</t>
  </si>
  <si>
    <t xml:space="preserve">Gains (losses) on remeasurements of </t>
  </si>
  <si>
    <t>Gains</t>
  </si>
  <si>
    <t>(losses) on</t>
  </si>
  <si>
    <t xml:space="preserve">   Liquidation of subsidiary</t>
  </si>
  <si>
    <t>Gains on revaluation of assets</t>
  </si>
  <si>
    <t xml:space="preserve">      - Gains on remeasurement of defined </t>
  </si>
  <si>
    <t>Other financial assets</t>
  </si>
  <si>
    <t>Proceeds from short-term loans to related parties</t>
  </si>
  <si>
    <t>Current portion of long-term loans to related parties</t>
  </si>
  <si>
    <t>Adjustments to reconcile profit to cash receipts (payments)</t>
  </si>
  <si>
    <t>Unrealised losses on changes in fair value of derivatives</t>
  </si>
  <si>
    <t>Losses on changes in fair value of biological assets</t>
  </si>
  <si>
    <t>Proceeds from (payment for) other financial assets</t>
  </si>
  <si>
    <t>Net consideration paid from acquisition of subsidiaries</t>
  </si>
  <si>
    <t>Proceeds from (payment for) long-term loan to related parties</t>
  </si>
  <si>
    <t xml:space="preserve">   and investment properties</t>
  </si>
  <si>
    <t xml:space="preserve">Payment for acqusition of property, plant and equipment </t>
  </si>
  <si>
    <t xml:space="preserve">Proceeds from sale of property, plant and equipment </t>
  </si>
  <si>
    <t>Net cash provided by (used in) operating activities</t>
  </si>
  <si>
    <t>Loss on liquidation of subsidiaries</t>
  </si>
  <si>
    <t xml:space="preserve">       </t>
  </si>
  <si>
    <t xml:space="preserve">2.3  During the year 2021,  the Company entered into an agreement to purchase an investment property amounting to Baht  554 million  by </t>
  </si>
  <si>
    <t xml:space="preserve">       offsetting the consideration for the investment property with other account receivable of the Company amounting to Baht  427 million.</t>
  </si>
  <si>
    <t>5, 12</t>
  </si>
  <si>
    <t>Share of other comprehensive income of associates</t>
  </si>
  <si>
    <t xml:space="preserve">    equity method</t>
  </si>
  <si>
    <t>Gain from swap investment with shares</t>
  </si>
  <si>
    <t xml:space="preserve">    for using equity method</t>
  </si>
  <si>
    <t xml:space="preserve">    net of income tax</t>
  </si>
  <si>
    <t xml:space="preserve">    associates and  joint ventures for using</t>
  </si>
  <si>
    <t>Share of other comprehensive income of</t>
  </si>
  <si>
    <t xml:space="preserve">(Reversal of) expected credit losses and bad debt for </t>
  </si>
  <si>
    <t xml:space="preserve">   accounts receivable - trade and others</t>
  </si>
  <si>
    <t xml:space="preserve">       respectively).</t>
  </si>
  <si>
    <t xml:space="preserve">       in  value  of  land  in  the  consolidated and  separate  financial  statements  totalling  Baht  14,866  million and  Baht  2,838  million, </t>
  </si>
  <si>
    <r>
      <t xml:space="preserve">       financial  statements totalling  Baht 222 million  </t>
    </r>
    <r>
      <rPr>
        <i/>
        <sz val="11"/>
        <rFont val="Times New Roman"/>
        <family val="1"/>
      </rPr>
      <t xml:space="preserve">(2020: the Group and the Company had land revalued </t>
    </r>
    <r>
      <rPr>
        <sz val="11"/>
        <rFont val="Times New Roman"/>
        <family val="1"/>
      </rPr>
      <t xml:space="preserve">and </t>
    </r>
    <r>
      <rPr>
        <i/>
        <sz val="11"/>
        <rFont val="Times New Roman"/>
        <family val="1"/>
      </rPr>
      <t xml:space="preserve">recognised  the  increase </t>
    </r>
  </si>
  <si>
    <t xml:space="preserve">       Makro  issued and  allocated  new ordinary shares  as consideration of the  EBT as payment in kind  (see details in note 12).</t>
  </si>
  <si>
    <t xml:space="preserve">2.4  During the year 2021,  the Group has entire business transfer  (“EBT”)  to Siam Makro Public Company Limited  (“Makro”) whereby  </t>
  </si>
  <si>
    <r>
      <t xml:space="preserve">2.1  As at  31 December 2021,  the  Group had accrued dividend income amounting to Baht 172 million </t>
    </r>
    <r>
      <rPr>
        <i/>
        <sz val="11"/>
        <rFont val="Times New Roman"/>
        <family val="1"/>
      </rPr>
      <t xml:space="preserve">(2020:  Baht 3,767 million).  </t>
    </r>
  </si>
  <si>
    <t xml:space="preserve">2.2  During  the year 2021,  certain foreign  subsidiaries had  land revalued and  recognised the increase in value of land in the consolidated  </t>
  </si>
  <si>
    <t xml:space="preserve">Interest and other expenses paid on subordinated </t>
  </si>
  <si>
    <t xml:space="preserve">   perpetual debentures</t>
  </si>
  <si>
    <t xml:space="preserve">       million  or  equivalent  to  Baht  764  million  (see details in note 5.2).</t>
  </si>
  <si>
    <t xml:space="preserve">2.5  As at  31 December 2021, the  Group  has  outstanding payables  for  the acquisition of business  amounting of  Russian Ruble 1,665   </t>
  </si>
  <si>
    <t>Prepayment for acquisition of investment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</si>
</sst>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3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#,##0\ ;\(#,##0\)"/>
    <numFmt numFmtId="167" formatCode="_(* #,##0_);_(* \(#,##0\);_(* &quot;-&quot;??_);_(@_)"/>
    <numFmt numFmtId="168" formatCode="#,##0.0_);\(#,##0.0\)"/>
    <numFmt numFmtId="169" formatCode="0.0%"/>
    <numFmt numFmtId="170" formatCode="#.\ \ "/>
    <numFmt numFmtId="171" formatCode="##.\ \ "/>
    <numFmt numFmtId="172" formatCode="###0_);[Red]\(###0\)"/>
    <numFmt numFmtId="173" formatCode="#,##0.00\ &quot;F&quot;;\-#,##0.00\ &quot;F&quot;"/>
    <numFmt numFmtId="174" formatCode="\ว\ \ด\ด\ด\ด\ &quot;ค.ศ.&quot;\ \ค\ค\ค\ค"/>
    <numFmt numFmtId="175" formatCode="dd\-mmm\-yy_)"/>
    <numFmt numFmtId="176" formatCode="#,##0\ \ ;\(#,##0\)\ ;\—\ \ \ \ "/>
    <numFmt numFmtId="177" formatCode="&quot;฿&quot;\t#,##0_);[Red]\(&quot;฿&quot;\t#,##0\)"/>
    <numFmt numFmtId="178" formatCode="_-* #,##0&quot; F&quot;_-;\-* #,##0&quot; F&quot;_-;_-* &quot;-&quot;&quot; F&quot;_-;_-@_-"/>
    <numFmt numFmtId="179" formatCode="_-* #,##0.00&quot; F&quot;_-;\-* #,##0.00&quot; F&quot;_-;_-* &quot;-&quot;??&quot; F&quot;_-;_-@_-"/>
    <numFmt numFmtId="180" formatCode="0.00_)"/>
    <numFmt numFmtId="181" formatCode="#,##0&quot;£&quot;_);[Red]\(#,##0&quot;£&quot;\)"/>
    <numFmt numFmtId="182" formatCode="_-&quot;$&quot;* #,##0.00_-;\-&quot;$&quot;* #,##0.00_-;_-&quot;$&quot;* &quot;-&quot;??_-;_-@_-"/>
    <numFmt numFmtId="183" formatCode="&quot;?&quot;#,##0.00;\-&quot;?&quot;#,##0.00"/>
    <numFmt numFmtId="184" formatCode="_-&quot;?&quot;* #,##0_-;\-&quot;?&quot;* #,##0_-;_-&quot;?&quot;* &quot;-&quot;_-;_-@_-"/>
    <numFmt numFmtId="185" formatCode="&quot;?&quot;#,##0;[Red]\-&quot;?&quot;#,##0"/>
    <numFmt numFmtId="186" formatCode="&quot;?&quot;#,##0.00;[Red]\-&quot;?&quot;#,##0.00"/>
    <numFmt numFmtId="187" formatCode="_-&quot;$&quot;* #,##0_-;\-&quot;$&quot;* #,##0_-;_-&quot;$&quot;* &quot;-&quot;_-;_-@_-"/>
    <numFmt numFmtId="188" formatCode="&quot;\&quot;#,##0.00;[Red]&quot;\&quot;\-#,##0.00"/>
    <numFmt numFmtId="189" formatCode="&quot;\&quot;#,##0;[Red]&quot;\&quot;\-#,##0"/>
    <numFmt numFmtId="190" formatCode="_-&quot;Dfl.&quot;\ * #,##0.00_-;_-&quot;Dfl.&quot;\ * #,##0.00\-;_-&quot;Dfl.&quot;\ * &quot;-&quot;??_-;_-@_-"/>
    <numFmt numFmtId="191" formatCode="_-* #,##0.00_-;_-* #,##0.00\-;_-* &quot;-&quot;??_-;_-@_-"/>
    <numFmt numFmtId="192" formatCode="_-&quot;?&quot;* #,##0.00_-;\-&quot;?&quot;* #,##0.00_-;_-&quot;?&quot;* &quot;-&quot;??_-;_-@_-"/>
    <numFmt numFmtId="193" formatCode="_-* #,##0_-;_-* #,##0\-;_-* &quot;-&quot;_-;_-@_-"/>
    <numFmt numFmtId="194" formatCode="_-&quot;Dfl.&quot;\ * #,##0_-;_-&quot;Dfl.&quot;\ * #,##0\-;_-&quot;Dfl.&quot;\ * &quot;-&quot;_-;_-@_-"/>
    <numFmt numFmtId="195" formatCode="General_)"/>
    <numFmt numFmtId="196" formatCode="0.000"/>
    <numFmt numFmtId="197" formatCode="#,##0.000_);\(#,##0.000\)"/>
    <numFmt numFmtId="198" formatCode="_(* #,##0.0_);_(* \(#,##0.00\);_(* &quot;-&quot;??_);_(@_)"/>
    <numFmt numFmtId="199" formatCode="&quot;$&quot;#,\);\(&quot;$&quot;#,##0\)"/>
    <numFmt numFmtId="200" formatCode="0.000_)"/>
    <numFmt numFmtId="201" formatCode="&quot;$&quot;\t#,##0_);\(&quot;$&quot;\t#,##0\)"/>
    <numFmt numFmtId="202" formatCode="0."/>
    <numFmt numFmtId="203" formatCode="\t#,##0"/>
    <numFmt numFmtId="204" formatCode="\t#,##0.00_);[Red]\(\t#,##0.00\)"/>
    <numFmt numFmtId="205" formatCode="\60\4\7\:"/>
    <numFmt numFmtId="206" formatCode="&quot;$&quot;#,\);\(&quot;$&quot;#,\)"/>
    <numFmt numFmtId="207" formatCode="&quot;$&quot;#,;\(&quot;$&quot;#,\)"/>
    <numFmt numFmtId="208" formatCode="_-&quot;\&quot;* #,##0_-;\-&quot;\&quot;* #,##0_-;_-&quot;\&quot;* &quot;-&quot;_-;_-@_-"/>
    <numFmt numFmtId="209" formatCode="_-&quot;\&quot;* #,##0.00_-;\-&quot;\&quot;* #,##0.00_-;_-&quot;\&quot;* &quot;-&quot;??_-;_-@_-"/>
  </numFmts>
  <fonts count="141">
    <font>
      <sz val="11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sz val="14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sz val="10"/>
      <name val="Arial"/>
      <family val="2"/>
    </font>
    <font>
      <sz val="15"/>
      <name val="Angsana New"/>
      <family val="1"/>
    </font>
    <font>
      <b/>
      <sz val="16"/>
      <name val="Angsana New"/>
      <family val="1"/>
    </font>
    <font>
      <b/>
      <sz val="15"/>
      <name val="Angsana New"/>
      <family val="1"/>
    </font>
    <font>
      <sz val="9"/>
      <name val="Arial"/>
      <family val="2"/>
    </font>
    <font>
      <sz val="12"/>
      <name val="Angsana New"/>
      <family val="1"/>
    </font>
    <font>
      <i/>
      <sz val="10"/>
      <name val="Times New Roman"/>
      <family val="1"/>
    </font>
    <font>
      <sz val="10"/>
      <name val="Times New Roman"/>
      <family val="1"/>
    </font>
    <font>
      <b/>
      <sz val="10"/>
      <name val="Arial"/>
      <family val="2"/>
    </font>
    <font>
      <sz val="14"/>
      <name val="Cordia New"/>
      <family val="2"/>
    </font>
    <font>
      <sz val="14"/>
      <name val="CordiaUPC"/>
      <family val="2"/>
    </font>
    <font>
      <sz val="11"/>
      <color indexed="8"/>
      <name val="Calibri"/>
      <family val="2"/>
    </font>
    <font>
      <sz val="11"/>
      <color indexed="8"/>
      <name val="Tahoma"/>
      <family val="2"/>
      <charset val="222"/>
    </font>
    <font>
      <sz val="11"/>
      <color indexed="8"/>
      <name val="Tahoma"/>
      <family val="2"/>
    </font>
    <font>
      <sz val="16"/>
      <name val="CordiaUPC"/>
      <family val="1"/>
    </font>
    <font>
      <sz val="11"/>
      <color indexed="9"/>
      <name val="Calibri"/>
      <family val="2"/>
    </font>
    <font>
      <sz val="11"/>
      <color indexed="9"/>
      <name val="Tahoma"/>
      <family val="2"/>
      <charset val="222"/>
    </font>
    <font>
      <sz val="11"/>
      <color indexed="9"/>
      <name val="Tahoma"/>
      <family val="2"/>
    </font>
    <font>
      <sz val="14"/>
      <name val="AngsanaUPC"/>
      <family val="1"/>
    </font>
    <font>
      <sz val="10"/>
      <name val="Book Antiqua"/>
      <family val="1"/>
    </font>
    <font>
      <b/>
      <sz val="10"/>
      <name val="Book Antiqua"/>
      <family val="1"/>
    </font>
    <font>
      <b/>
      <sz val="11"/>
      <color indexed="63"/>
      <name val="Calibri"/>
      <family val="2"/>
    </font>
    <font>
      <sz val="11"/>
      <color indexed="20"/>
      <name val="Tahoma"/>
      <family val="2"/>
      <charset val="222"/>
    </font>
    <font>
      <b/>
      <sz val="11"/>
      <color indexed="52"/>
      <name val="Calibri"/>
      <family val="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0"/>
      <name val="MS Serif"/>
      <family val="1"/>
    </font>
    <font>
      <sz val="11"/>
      <color indexed="62"/>
      <name val="Calibri"/>
      <family val="2"/>
    </font>
    <font>
      <sz val="10"/>
      <color indexed="16"/>
      <name val="MS Serif"/>
      <family val="1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sz val="8"/>
      <name val="Arial"/>
      <family val="2"/>
    </font>
    <font>
      <sz val="11"/>
      <color indexed="17"/>
      <name val="Calibri"/>
      <family val="2"/>
    </font>
    <font>
      <b/>
      <sz val="12"/>
      <name val="Arial"/>
      <family val="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0"/>
      <name val="Geneva"/>
      <family val="2"/>
    </font>
    <font>
      <sz val="11"/>
      <color indexed="60"/>
      <name val="Tahoma"/>
      <family val="2"/>
      <charset val="222"/>
    </font>
    <font>
      <sz val="7"/>
      <name val="Small Fonts"/>
      <family val="2"/>
    </font>
    <font>
      <b/>
      <i/>
      <sz val="16"/>
      <name val="Helv"/>
    </font>
    <font>
      <b/>
      <sz val="11"/>
      <color indexed="63"/>
      <name val="Tahoma"/>
      <family val="2"/>
      <charset val="222"/>
    </font>
    <font>
      <b/>
      <sz val="11"/>
      <color indexed="16"/>
      <name val="Times New Roman"/>
      <family val="1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1"/>
      <color indexed="20"/>
      <name val="Calibri"/>
      <family val="2"/>
    </font>
    <font>
      <b/>
      <sz val="8"/>
      <color indexed="8"/>
      <name val="Helv"/>
      <family val="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62"/>
      <name val="Cambria"/>
      <family val="2"/>
    </font>
    <font>
      <sz val="10"/>
      <name val="MS Sans Serif"/>
      <family val="2"/>
      <charset val="22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0"/>
      <name val="Tahoma"/>
      <family val="2"/>
      <charset val="222"/>
    </font>
    <font>
      <b/>
      <sz val="11"/>
      <color indexed="9"/>
      <name val="Calibri"/>
      <family val="2"/>
    </font>
    <font>
      <u/>
      <sz val="14"/>
      <color indexed="12"/>
      <name val="Cordia New"/>
      <family val="2"/>
    </font>
    <font>
      <b/>
      <sz val="11"/>
      <color indexed="9"/>
      <name val="Tahoma"/>
      <family val="2"/>
    </font>
    <font>
      <sz val="11"/>
      <color indexed="52"/>
      <name val="Tahoma"/>
      <family val="2"/>
    </font>
    <font>
      <sz val="11"/>
      <color indexed="20"/>
      <name val="Tahoma"/>
      <family val="2"/>
    </font>
    <font>
      <b/>
      <sz val="11"/>
      <color indexed="63"/>
      <name val="Tahoma"/>
      <family val="2"/>
    </font>
    <font>
      <b/>
      <sz val="11"/>
      <color indexed="52"/>
      <name val="Tahoma"/>
      <family val="2"/>
    </font>
    <font>
      <sz val="11"/>
      <color indexed="10"/>
      <name val="Tahoma"/>
      <family val="2"/>
    </font>
    <font>
      <i/>
      <sz val="11"/>
      <color indexed="23"/>
      <name val="Tahoma"/>
      <family val="2"/>
    </font>
    <font>
      <b/>
      <sz val="18"/>
      <color indexed="56"/>
      <name val="Tahoma"/>
      <family val="2"/>
    </font>
    <font>
      <sz val="12"/>
      <name val="ทsฒำฉ๚ล้"/>
      <charset val="136"/>
    </font>
    <font>
      <sz val="11"/>
      <color indexed="17"/>
      <name val="Tahoma"/>
      <family val="2"/>
    </font>
    <font>
      <sz val="12"/>
      <name val="นูลมรผ"/>
      <charset val="129"/>
    </font>
    <font>
      <sz val="11"/>
      <color indexed="62"/>
      <name val="Tahoma"/>
      <family val="2"/>
    </font>
    <font>
      <sz val="11"/>
      <color indexed="60"/>
      <name val="Tahoma"/>
      <family val="2"/>
    </font>
    <font>
      <b/>
      <sz val="11"/>
      <color indexed="8"/>
      <name val="Tahoma"/>
      <family val="2"/>
    </font>
    <font>
      <b/>
      <sz val="15"/>
      <color indexed="56"/>
      <name val="Tahoma"/>
      <family val="2"/>
    </font>
    <font>
      <b/>
      <sz val="13"/>
      <color indexed="56"/>
      <name val="Tahoma"/>
      <family val="2"/>
    </font>
    <font>
      <b/>
      <sz val="11"/>
      <color indexed="56"/>
      <name val="Tahoma"/>
      <family val="2"/>
    </font>
    <font>
      <sz val="12"/>
      <name val="新細明體"/>
      <family val="1"/>
      <charset val="136"/>
    </font>
    <font>
      <sz val="10.5"/>
      <name val="ＭＳ Ｐゴシック"/>
      <family val="3"/>
      <charset val="128"/>
    </font>
    <font>
      <sz val="10"/>
      <name val="Comic Sans MS"/>
      <family val="4"/>
    </font>
    <font>
      <sz val="14"/>
      <name val="?? ??"/>
      <family val="2"/>
    </font>
    <font>
      <u/>
      <sz val="8.4"/>
      <color indexed="12"/>
      <name val="Arial"/>
      <family val="2"/>
    </font>
    <font>
      <sz val="12"/>
      <name val="????"/>
      <family val="2"/>
    </font>
    <font>
      <sz val="11"/>
      <name val="?l?r ?o?S?V?b?N"/>
      <family val="1"/>
    </font>
    <font>
      <b/>
      <sz val="10"/>
      <name val="MS Sans Serif"/>
      <family val="2"/>
      <charset val="222"/>
    </font>
    <font>
      <sz val="9"/>
      <name val="Times New Roman"/>
      <family val="1"/>
    </font>
    <font>
      <sz val="10"/>
      <name val="Courier"/>
      <family val="3"/>
    </font>
    <font>
      <sz val="11"/>
      <name val="Tms Rmn"/>
      <family val="1"/>
    </font>
    <font>
      <b/>
      <sz val="10"/>
      <name val="Tms Rmn"/>
      <family val="1"/>
    </font>
    <font>
      <b/>
      <sz val="12"/>
      <name val="Tahoma"/>
      <family val="2"/>
    </font>
    <font>
      <sz val="10"/>
      <name val="Tahoma"/>
      <family val="2"/>
    </font>
    <font>
      <sz val="8"/>
      <color indexed="12"/>
      <name val="Helv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sz val="14"/>
      <name val="Helv"/>
    </font>
    <font>
      <sz val="12"/>
      <name val="Helv"/>
    </font>
    <font>
      <sz val="24"/>
      <name val="Helv"/>
    </font>
    <font>
      <sz val="10"/>
      <name val="MS Sans Serif"/>
      <family val="2"/>
    </font>
    <font>
      <sz val="8"/>
      <name val="Helv"/>
    </font>
    <font>
      <b/>
      <u/>
      <sz val="10"/>
      <name val="Helv"/>
    </font>
    <font>
      <sz val="28"/>
      <name val="Angsana New"/>
      <family val="1"/>
      <charset val="222"/>
    </font>
    <font>
      <sz val="10"/>
      <name val="Helv"/>
      <family val="2"/>
    </font>
    <font>
      <b/>
      <sz val="14"/>
      <name val="Cordia New"/>
      <family val="2"/>
      <charset val="222"/>
    </font>
    <font>
      <b/>
      <sz val="10"/>
      <name val="Tahoma"/>
      <family val="2"/>
    </font>
    <font>
      <sz val="11"/>
      <name val="Terminal"/>
      <family val="3"/>
      <charset val="255"/>
    </font>
    <font>
      <u/>
      <sz val="9"/>
      <color indexed="36"/>
      <name val="ＭＳ Ｐゴシック"/>
      <family val="3"/>
      <charset val="128"/>
    </font>
    <font>
      <u/>
      <sz val="14"/>
      <color indexed="36"/>
      <name val="Cordia New"/>
      <family val="2"/>
    </font>
    <font>
      <sz val="11"/>
      <name val="ตธฟ "/>
      <family val="3"/>
      <charset val="128"/>
    </font>
    <font>
      <sz val="14"/>
      <name val="ＭＳ 明朝"/>
      <family val="1"/>
      <charset val="128"/>
    </font>
    <font>
      <sz val="11"/>
      <name val="ＭＳ Ｐゴシック"/>
      <charset val="128"/>
    </font>
    <font>
      <u/>
      <sz val="9"/>
      <color indexed="12"/>
      <name val="ＭＳ Ｐゴシック"/>
      <family val="3"/>
      <charset val="128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charset val="222"/>
      <scheme val="minor"/>
    </font>
    <font>
      <sz val="14"/>
      <color rgb="FF000000"/>
      <name val="Browallia New"/>
      <family val="2"/>
    </font>
    <font>
      <b/>
      <sz val="11"/>
      <color theme="1"/>
      <name val="Times New Roman"/>
      <family val="1"/>
    </font>
    <font>
      <sz val="11"/>
      <color indexed="8"/>
      <name val="Angsana New"/>
      <family val="1"/>
    </font>
  </fonts>
  <fills count="4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5"/>
        <bgColor indexed="64"/>
      </patternFill>
    </fill>
    <fill>
      <patternFill patternType="gray0625">
        <fgColor indexed="10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36">
    <xf numFmtId="0" fontId="0" fillId="0" borderId="0"/>
    <xf numFmtId="0" fontId="1" fillId="0" borderId="0"/>
    <xf numFmtId="190" fontId="1" fillId="0" borderId="0" applyFont="0" applyFill="0" applyBorder="0" applyAlignment="0" applyProtection="0"/>
    <xf numFmtId="0" fontId="103" fillId="0" borderId="0"/>
    <xf numFmtId="191" fontId="1" fillId="0" borderId="0" applyFont="0" applyFill="0" applyBorder="0" applyAlignment="0" applyProtection="0"/>
    <xf numFmtId="0" fontId="104" fillId="0" borderId="0" applyNumberFormat="0" applyFill="0" applyBorder="0" applyAlignment="0" applyProtection="0">
      <alignment vertical="top"/>
      <protection locked="0"/>
    </xf>
    <xf numFmtId="164" fontId="33" fillId="0" borderId="0" applyFont="0" applyFill="0" applyBorder="0" applyAlignment="0" applyProtection="0"/>
    <xf numFmtId="184" fontId="33" fillId="0" borderId="0" applyFont="0" applyFill="0" applyBorder="0" applyAlignment="0" applyProtection="0"/>
    <xf numFmtId="192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93" fontId="1" fillId="0" borderId="0" applyFont="0" applyFill="0" applyBorder="0" applyAlignment="0" applyProtection="0"/>
    <xf numFmtId="164" fontId="105" fillId="0" borderId="0" applyFont="0" applyFill="0" applyBorder="0" applyAlignment="0" applyProtection="0"/>
    <xf numFmtId="0" fontId="103" fillId="0" borderId="0"/>
    <xf numFmtId="194" fontId="1" fillId="0" borderId="0" applyFont="0" applyFill="0" applyBorder="0" applyAlignment="0" applyProtection="0"/>
    <xf numFmtId="189" fontId="106" fillId="0" borderId="0" applyFont="0" applyFill="0" applyBorder="0" applyAlignment="0" applyProtection="0"/>
    <xf numFmtId="188" fontId="106" fillId="0" borderId="0" applyFont="0" applyFill="0" applyBorder="0" applyAlignment="0" applyProtection="0"/>
    <xf numFmtId="0" fontId="106" fillId="0" borderId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7" fillId="2" borderId="0" applyNumberFormat="0" applyBorder="0" applyAlignment="0" applyProtection="0"/>
    <xf numFmtId="0" fontId="27" fillId="2" borderId="0" applyNumberFormat="0" applyBorder="0" applyAlignment="0" applyProtection="0"/>
    <xf numFmtId="0" fontId="27" fillId="3" borderId="0" applyNumberFormat="0" applyBorder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11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43" fontId="29" fillId="0" borderId="1">
      <alignment horizontal="right" vertical="center"/>
    </xf>
    <xf numFmtId="0" fontId="30" fillId="12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0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2" fillId="12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9" fontId="33" fillId="0" borderId="0"/>
    <xf numFmtId="0" fontId="34" fillId="0" borderId="2">
      <alignment horizontal="center"/>
    </xf>
    <xf numFmtId="0" fontId="35" fillId="0" borderId="0"/>
    <xf numFmtId="0" fontId="35" fillId="0" borderId="3" applyFill="0">
      <alignment horizontal="center"/>
      <protection locked="0"/>
    </xf>
    <xf numFmtId="0" fontId="34" fillId="0" borderId="0" applyFill="0">
      <alignment horizontal="center"/>
      <protection locked="0"/>
    </xf>
    <xf numFmtId="0" fontId="34" fillId="16" borderId="0"/>
    <xf numFmtId="0" fontId="34" fillId="0" borderId="0">
      <protection locked="0"/>
    </xf>
    <xf numFmtId="0" fontId="34" fillId="0" borderId="0"/>
    <xf numFmtId="170" fontId="34" fillId="0" borderId="0"/>
    <xf numFmtId="171" fontId="34" fillId="0" borderId="0"/>
    <xf numFmtId="0" fontId="35" fillId="17" borderId="0">
      <alignment horizontal="right"/>
    </xf>
    <xf numFmtId="0" fontId="34" fillId="0" borderId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13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21" borderId="0" applyNumberFormat="0" applyBorder="0" applyAlignment="0" applyProtection="0"/>
    <xf numFmtId="0" fontId="36" fillId="22" borderId="4" applyNumberFormat="0" applyAlignment="0" applyProtection="0"/>
    <xf numFmtId="0" fontId="37" fillId="3" borderId="0" applyNumberFormat="0" applyBorder="0" applyAlignment="0" applyProtection="0"/>
    <xf numFmtId="0" fontId="37" fillId="3" borderId="0" applyNumberFormat="0" applyBorder="0" applyAlignment="0" applyProtection="0"/>
    <xf numFmtId="0" fontId="38" fillId="22" borderId="5" applyNumberFormat="0" applyAlignment="0" applyProtection="0"/>
    <xf numFmtId="5" fontId="107" fillId="0" borderId="6" applyAlignment="0" applyProtection="0"/>
    <xf numFmtId="172" fontId="1" fillId="0" borderId="0" applyFill="0" applyBorder="0" applyAlignment="0"/>
    <xf numFmtId="195" fontId="108" fillId="0" borderId="0" applyFill="0" applyBorder="0" applyAlignment="0"/>
    <xf numFmtId="196" fontId="108" fillId="0" borderId="0" applyFill="0" applyBorder="0" applyAlignment="0"/>
    <xf numFmtId="168" fontId="109" fillId="0" borderId="0" applyFill="0" applyBorder="0" applyAlignment="0"/>
    <xf numFmtId="197" fontId="109" fillId="0" borderId="0" applyFill="0" applyBorder="0" applyAlignment="0"/>
    <xf numFmtId="198" fontId="108" fillId="0" borderId="0" applyFill="0" applyBorder="0" applyAlignment="0"/>
    <xf numFmtId="199" fontId="109" fillId="0" borderId="0" applyFill="0" applyBorder="0" applyAlignment="0"/>
    <xf numFmtId="195" fontId="108" fillId="0" borderId="0" applyFill="0" applyBorder="0" applyAlignment="0"/>
    <xf numFmtId="0" fontId="39" fillId="22" borderId="5" applyNumberFormat="0" applyAlignment="0" applyProtection="0"/>
    <xf numFmtId="0" fontId="39" fillId="22" borderId="5" applyNumberFormat="0" applyAlignment="0" applyProtection="0"/>
    <xf numFmtId="0" fontId="40" fillId="23" borderId="7" applyNumberFormat="0" applyAlignment="0" applyProtection="0"/>
    <xf numFmtId="0" fontId="40" fillId="23" borderId="7" applyNumberFormat="0" applyAlignment="0" applyProtection="0"/>
    <xf numFmtId="43" fontId="1" fillId="0" borderId="0" applyFont="0" applyFill="0" applyBorder="0" applyAlignment="0" applyProtection="0"/>
    <xf numFmtId="200" fontId="110" fillId="0" borderId="0"/>
    <xf numFmtId="200" fontId="110" fillId="0" borderId="0"/>
    <xf numFmtId="200" fontId="110" fillId="0" borderId="0"/>
    <xf numFmtId="200" fontId="110" fillId="0" borderId="0"/>
    <xf numFmtId="200" fontId="110" fillId="0" borderId="0"/>
    <xf numFmtId="200" fontId="110" fillId="0" borderId="0"/>
    <xf numFmtId="200" fontId="110" fillId="0" borderId="0"/>
    <xf numFmtId="200" fontId="110" fillId="0" borderId="0"/>
    <xf numFmtId="198" fontId="108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35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5" fillId="0" borderId="0" applyFont="0" applyFill="0" applyBorder="0" applyAlignment="0" applyProtection="0"/>
    <xf numFmtId="43" fontId="136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35" fillId="0" borderId="0" applyFont="0" applyFill="0" applyBorder="0" applyAlignment="0" applyProtection="0"/>
    <xf numFmtId="173" fontId="33" fillId="0" borderId="0"/>
    <xf numFmtId="3" fontId="1" fillId="0" borderId="0" applyFont="0" applyFill="0" applyBorder="0" applyAlignment="0" applyProtection="0"/>
    <xf numFmtId="0" fontId="41" fillId="0" borderId="0" applyNumberFormat="0" applyAlignment="0">
      <alignment horizontal="left"/>
    </xf>
    <xf numFmtId="0" fontId="111" fillId="0" borderId="0"/>
    <xf numFmtId="0" fontId="111" fillId="0" borderId="0"/>
    <xf numFmtId="195" fontId="108" fillId="0" borderId="0" applyFont="0" applyFill="0" applyBorder="0" applyAlignment="0" applyProtection="0"/>
    <xf numFmtId="174" fontId="33" fillId="0" borderId="0" applyFont="0" applyFill="0" applyBorder="0" applyAlignment="0" applyProtection="0"/>
    <xf numFmtId="175" fontId="33" fillId="0" borderId="0"/>
    <xf numFmtId="201" fontId="1" fillId="0" borderId="0"/>
    <xf numFmtId="0" fontId="23" fillId="24" borderId="0" applyNumberFormat="0" applyFont="0" applyFill="0" applyBorder="0" applyProtection="0">
      <alignment horizontal="left"/>
    </xf>
    <xf numFmtId="0" fontId="1" fillId="0" borderId="0" applyFont="0" applyFill="0" applyBorder="0" applyAlignment="0" applyProtection="0"/>
    <xf numFmtId="14" fontId="62" fillId="0" borderId="0" applyFill="0" applyBorder="0" applyAlignment="0"/>
    <xf numFmtId="38" fontId="77" fillId="0" borderId="8">
      <alignment vertical="center"/>
    </xf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9" fontId="33" fillId="0" borderId="0"/>
    <xf numFmtId="0" fontId="42" fillId="7" borderId="5" applyNumberFormat="0" applyAlignment="0" applyProtection="0"/>
    <xf numFmtId="198" fontId="108" fillId="0" borderId="0" applyFill="0" applyBorder="0" applyAlignment="0"/>
    <xf numFmtId="195" fontId="108" fillId="0" borderId="0" applyFill="0" applyBorder="0" applyAlignment="0"/>
    <xf numFmtId="198" fontId="108" fillId="0" borderId="0" applyFill="0" applyBorder="0" applyAlignment="0"/>
    <xf numFmtId="199" fontId="109" fillId="0" borderId="0" applyFill="0" applyBorder="0" applyAlignment="0"/>
    <xf numFmtId="195" fontId="108" fillId="0" borderId="0" applyFill="0" applyBorder="0" applyAlignment="0"/>
    <xf numFmtId="0" fontId="43" fillId="0" borderId="0" applyNumberFormat="0" applyAlignment="0">
      <alignment horizontal="left"/>
    </xf>
    <xf numFmtId="0" fontId="44" fillId="0" borderId="9" applyNumberFormat="0" applyFill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2" fontId="1" fillId="0" borderId="0" applyFont="0" applyFill="0" applyBorder="0" applyAlignment="0" applyProtection="0"/>
    <xf numFmtId="176" fontId="3" fillId="0" borderId="0">
      <alignment horizontal="right"/>
    </xf>
    <xf numFmtId="0" fontId="47" fillId="4" borderId="0" applyNumberFormat="0" applyBorder="0" applyAlignment="0" applyProtection="0"/>
    <xf numFmtId="0" fontId="47" fillId="4" borderId="0" applyNumberFormat="0" applyBorder="0" applyAlignment="0" applyProtection="0"/>
    <xf numFmtId="38" fontId="48" fillId="24" borderId="0" applyNumberFormat="0" applyBorder="0" applyAlignment="0" applyProtection="0"/>
    <xf numFmtId="0" fontId="49" fillId="4" borderId="0" applyNumberFormat="0" applyBorder="0" applyAlignment="0" applyProtection="0"/>
    <xf numFmtId="0" fontId="50" fillId="0" borderId="10" applyNumberFormat="0" applyAlignment="0" applyProtection="0">
      <alignment horizontal="left" vertical="center"/>
    </xf>
    <xf numFmtId="0" fontId="50" fillId="0" borderId="11">
      <alignment horizontal="left" vertical="center"/>
    </xf>
    <xf numFmtId="202" fontId="112" fillId="25" borderId="0">
      <alignment horizontal="left" vertical="top"/>
    </xf>
    <xf numFmtId="0" fontId="51" fillId="0" borderId="12" applyNumberFormat="0" applyFill="0" applyAlignment="0" applyProtection="0"/>
    <xf numFmtId="0" fontId="51" fillId="0" borderId="12" applyNumberFormat="0" applyFill="0" applyAlignment="0" applyProtection="0"/>
    <xf numFmtId="0" fontId="52" fillId="0" borderId="13" applyNumberFormat="0" applyFill="0" applyAlignment="0" applyProtection="0"/>
    <xf numFmtId="0" fontId="52" fillId="0" borderId="13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13" fillId="25" borderId="0">
      <alignment horizontal="left" wrapText="1"/>
    </xf>
    <xf numFmtId="185" fontId="1" fillId="0" borderId="0" applyBorder="0" applyAlignment="0"/>
    <xf numFmtId="10" fontId="48" fillId="25" borderId="2" applyNumberFormat="0" applyBorder="0" applyAlignment="0" applyProtection="0"/>
    <xf numFmtId="0" fontId="54" fillId="7" borderId="5" applyNumberFormat="0" applyAlignment="0" applyProtection="0"/>
    <xf numFmtId="0" fontId="54" fillId="7" borderId="5" applyNumberFormat="0" applyAlignment="0" applyProtection="0"/>
    <xf numFmtId="203" fontId="1" fillId="0" borderId="0"/>
    <xf numFmtId="169" fontId="114" fillId="0" borderId="0"/>
    <xf numFmtId="38" fontId="115" fillId="0" borderId="0"/>
    <xf numFmtId="38" fontId="116" fillId="0" borderId="0"/>
    <xf numFmtId="38" fontId="117" fillId="0" borderId="0"/>
    <xf numFmtId="38" fontId="9" fillId="0" borderId="0"/>
    <xf numFmtId="0" fontId="3" fillId="0" borderId="0"/>
    <xf numFmtId="0" fontId="3" fillId="0" borderId="0"/>
    <xf numFmtId="0" fontId="22" fillId="0" borderId="0" applyNumberFormat="0" applyFont="0" applyFill="0" applyBorder="0" applyProtection="0">
      <alignment horizontal="left" vertical="center"/>
    </xf>
    <xf numFmtId="198" fontId="108" fillId="0" borderId="0" applyFill="0" applyBorder="0" applyAlignment="0"/>
    <xf numFmtId="195" fontId="108" fillId="0" borderId="0" applyFill="0" applyBorder="0" applyAlignment="0"/>
    <xf numFmtId="198" fontId="108" fillId="0" borderId="0" applyFill="0" applyBorder="0" applyAlignment="0"/>
    <xf numFmtId="199" fontId="109" fillId="0" borderId="0" applyFill="0" applyBorder="0" applyAlignment="0"/>
    <xf numFmtId="195" fontId="108" fillId="0" borderId="0" applyFill="0" applyBorder="0" applyAlignment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118" fillId="0" borderId="0"/>
    <xf numFmtId="0" fontId="119" fillId="0" borderId="0"/>
    <xf numFmtId="0" fontId="118" fillId="0" borderId="0"/>
    <xf numFmtId="0" fontId="119" fillId="0" borderId="0"/>
    <xf numFmtId="0" fontId="120" fillId="0" borderId="0"/>
    <xf numFmtId="177" fontId="25" fillId="0" borderId="0" applyFont="0" applyFill="0" applyBorder="0" applyAlignment="0" applyProtection="0"/>
    <xf numFmtId="38" fontId="121" fillId="0" borderId="0" applyFont="0" applyFill="0" applyBorder="0" applyAlignment="0" applyProtection="0"/>
    <xf numFmtId="40" fontId="121" fillId="0" borderId="0" applyFont="0" applyFill="0" applyBorder="0" applyAlignment="0" applyProtection="0"/>
    <xf numFmtId="6" fontId="121" fillId="0" borderId="0" applyFont="0" applyFill="0" applyBorder="0" applyAlignment="0" applyProtection="0"/>
    <xf numFmtId="8" fontId="121" fillId="0" borderId="0" applyFont="0" applyFill="0" applyBorder="0" applyAlignment="0" applyProtection="0"/>
    <xf numFmtId="178" fontId="56" fillId="0" borderId="0" applyFont="0" applyFill="0" applyBorder="0" applyAlignment="0" applyProtection="0"/>
    <xf numFmtId="179" fontId="56" fillId="0" borderId="0" applyFont="0" applyFill="0" applyBorder="0" applyAlignment="0" applyProtection="0"/>
    <xf numFmtId="0" fontId="57" fillId="26" borderId="0" applyNumberFormat="0" applyBorder="0" applyAlignment="0" applyProtection="0"/>
    <xf numFmtId="0" fontId="57" fillId="26" borderId="0" applyNumberFormat="0" applyBorder="0" applyAlignment="0" applyProtection="0"/>
    <xf numFmtId="37" fontId="58" fillId="0" borderId="0"/>
    <xf numFmtId="0" fontId="118" fillId="0" borderId="0"/>
    <xf numFmtId="0" fontId="119" fillId="0" borderId="0"/>
    <xf numFmtId="0" fontId="119" fillId="0" borderId="0"/>
    <xf numFmtId="180" fontId="59" fillId="0" borderId="0"/>
    <xf numFmtId="0" fontId="1" fillId="0" borderId="0"/>
    <xf numFmtId="0" fontId="111" fillId="0" borderId="0"/>
    <xf numFmtId="0" fontId="102" fillId="0" borderId="0"/>
    <xf numFmtId="0" fontId="135" fillId="0" borderId="0"/>
    <xf numFmtId="0" fontId="135" fillId="0" borderId="0"/>
    <xf numFmtId="0" fontId="135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3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5" fillId="0" borderId="0"/>
    <xf numFmtId="0" fontId="135" fillId="0" borderId="0"/>
    <xf numFmtId="0" fontId="135" fillId="0" borderId="0"/>
    <xf numFmtId="0" fontId="135" fillId="0" borderId="0"/>
    <xf numFmtId="0" fontId="24" fillId="0" borderId="0"/>
    <xf numFmtId="0" fontId="1" fillId="0" borderId="0"/>
    <xf numFmtId="0" fontId="137" fillId="0" borderId="0"/>
    <xf numFmtId="0" fontId="1" fillId="0" borderId="0"/>
    <xf numFmtId="0" fontId="135" fillId="0" borderId="0"/>
    <xf numFmtId="0" fontId="1" fillId="0" borderId="0"/>
    <xf numFmtId="204" fontId="1" fillId="0" borderId="0"/>
    <xf numFmtId="0" fontId="1" fillId="27" borderId="16" applyNumberFormat="0" applyFont="0" applyAlignment="0" applyProtection="0"/>
    <xf numFmtId="0" fontId="1" fillId="27" borderId="16" applyNumberFormat="0" applyFont="0" applyAlignment="0" applyProtection="0"/>
    <xf numFmtId="0" fontId="1" fillId="27" borderId="16" applyNumberFormat="0" applyFont="0" applyAlignment="0" applyProtection="0"/>
    <xf numFmtId="0" fontId="1" fillId="27" borderId="16" applyNumberFormat="0" applyFont="0" applyAlignment="0" applyProtection="0"/>
    <xf numFmtId="0" fontId="60" fillId="22" borderId="4" applyNumberFormat="0" applyAlignment="0" applyProtection="0"/>
    <xf numFmtId="0" fontId="60" fillId="22" borderId="4" applyNumberFormat="0" applyAlignment="0" applyProtection="0"/>
    <xf numFmtId="40" fontId="14" fillId="28" borderId="0">
      <alignment horizontal="right"/>
    </xf>
    <xf numFmtId="0" fontId="61" fillId="28" borderId="17"/>
    <xf numFmtId="0" fontId="122" fillId="0" borderId="0">
      <alignment horizontal="center"/>
    </xf>
    <xf numFmtId="0" fontId="123" fillId="0" borderId="0">
      <alignment horizontal="center"/>
    </xf>
    <xf numFmtId="197" fontId="109" fillId="0" borderId="0" applyFont="0" applyFill="0" applyBorder="0" applyAlignment="0" applyProtection="0"/>
    <xf numFmtId="205" fontId="108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5" fillId="0" borderId="0" applyFont="0" applyFill="0" applyBorder="0" applyAlignment="0" applyProtection="0"/>
    <xf numFmtId="9" fontId="121" fillId="0" borderId="18" applyNumberFormat="0" applyBorder="0"/>
    <xf numFmtId="3" fontId="124" fillId="0" borderId="0" applyNumberFormat="0" applyFill="0" applyBorder="0" applyAlignment="0" applyProtection="0"/>
    <xf numFmtId="198" fontId="108" fillId="0" borderId="0" applyFill="0" applyBorder="0" applyAlignment="0"/>
    <xf numFmtId="195" fontId="108" fillId="0" borderId="0" applyFill="0" applyBorder="0" applyAlignment="0"/>
    <xf numFmtId="198" fontId="108" fillId="0" borderId="0" applyFill="0" applyBorder="0" applyAlignment="0"/>
    <xf numFmtId="199" fontId="109" fillId="0" borderId="0" applyFill="0" applyBorder="0" applyAlignment="0"/>
    <xf numFmtId="195" fontId="108" fillId="0" borderId="0" applyFill="0" applyBorder="0" applyAlignment="0"/>
    <xf numFmtId="0" fontId="77" fillId="0" borderId="0" applyNumberFormat="0" applyFont="0" applyFill="0" applyBorder="0" applyAlignment="0" applyProtection="0">
      <alignment horizontal="left"/>
    </xf>
    <xf numFmtId="15" fontId="77" fillId="0" borderId="0" applyFont="0" applyFill="0" applyBorder="0" applyAlignment="0" applyProtection="0"/>
    <xf numFmtId="4" fontId="77" fillId="0" borderId="0" applyFont="0" applyFill="0" applyBorder="0" applyAlignment="0" applyProtection="0"/>
    <xf numFmtId="0" fontId="107" fillId="0" borderId="3">
      <alignment horizontal="center"/>
    </xf>
    <xf numFmtId="3" fontId="77" fillId="0" borderId="0" applyFont="0" applyFill="0" applyBorder="0" applyAlignment="0" applyProtection="0"/>
    <xf numFmtId="0" fontId="77" fillId="29" borderId="0" applyNumberFormat="0" applyFont="0" applyBorder="0" applyAlignment="0" applyProtection="0"/>
    <xf numFmtId="37" fontId="10" fillId="0" borderId="0"/>
    <xf numFmtId="1" fontId="1" fillId="0" borderId="19" applyNumberFormat="0" applyFill="0" applyAlignment="0" applyProtection="0">
      <alignment horizontal="center" vertical="center"/>
    </xf>
    <xf numFmtId="181" fontId="1" fillId="0" borderId="0" applyNumberFormat="0" applyFill="0" applyBorder="0" applyAlignment="0" applyProtection="0">
      <alignment horizontal="left"/>
    </xf>
    <xf numFmtId="4" fontId="62" fillId="30" borderId="4" applyNumberFormat="0" applyProtection="0">
      <alignment vertical="center"/>
    </xf>
    <xf numFmtId="4" fontId="63" fillId="30" borderId="4" applyNumberFormat="0" applyProtection="0">
      <alignment vertical="center"/>
    </xf>
    <xf numFmtId="4" fontId="62" fillId="30" borderId="4" applyNumberFormat="0" applyProtection="0">
      <alignment horizontal="left" vertical="center" indent="1"/>
    </xf>
    <xf numFmtId="4" fontId="62" fillId="30" borderId="4" applyNumberFormat="0" applyProtection="0">
      <alignment horizontal="left" vertical="center" indent="1"/>
    </xf>
    <xf numFmtId="0" fontId="1" fillId="31" borderId="4" applyNumberFormat="0" applyProtection="0">
      <alignment horizontal="left" vertical="center" indent="1"/>
    </xf>
    <xf numFmtId="4" fontId="62" fillId="32" borderId="4" applyNumberFormat="0" applyProtection="0">
      <alignment horizontal="right" vertical="center"/>
    </xf>
    <xf numFmtId="4" fontId="62" fillId="33" borderId="4" applyNumberFormat="0" applyProtection="0">
      <alignment horizontal="right" vertical="center"/>
    </xf>
    <xf numFmtId="4" fontId="62" fillId="34" borderId="4" applyNumberFormat="0" applyProtection="0">
      <alignment horizontal="right" vertical="center"/>
    </xf>
    <xf numFmtId="4" fontId="62" fillId="35" borderId="4" applyNumberFormat="0" applyProtection="0">
      <alignment horizontal="right" vertical="center"/>
    </xf>
    <xf numFmtId="4" fontId="62" fillId="36" borderId="4" applyNumberFormat="0" applyProtection="0">
      <alignment horizontal="right" vertical="center"/>
    </xf>
    <xf numFmtId="4" fontId="62" fillId="37" borderId="4" applyNumberFormat="0" applyProtection="0">
      <alignment horizontal="right" vertical="center"/>
    </xf>
    <xf numFmtId="4" fontId="62" fillId="38" borderId="4" applyNumberFormat="0" applyProtection="0">
      <alignment horizontal="right" vertical="center"/>
    </xf>
    <xf numFmtId="4" fontId="62" fillId="39" borderId="4" applyNumberFormat="0" applyProtection="0">
      <alignment horizontal="right" vertical="center"/>
    </xf>
    <xf numFmtId="4" fontId="62" fillId="40" borderId="4" applyNumberFormat="0" applyProtection="0">
      <alignment horizontal="right" vertical="center"/>
    </xf>
    <xf numFmtId="4" fontId="64" fillId="41" borderId="4" applyNumberFormat="0" applyProtection="0">
      <alignment horizontal="left" vertical="center" indent="1"/>
    </xf>
    <xf numFmtId="4" fontId="62" fillId="42" borderId="20" applyNumberFormat="0" applyProtection="0">
      <alignment horizontal="left" vertical="center" indent="1"/>
    </xf>
    <xf numFmtId="4" fontId="65" fillId="43" borderId="0" applyNumberFormat="0" applyProtection="0">
      <alignment horizontal="left" vertical="center" indent="1"/>
    </xf>
    <xf numFmtId="0" fontId="1" fillId="31" borderId="4" applyNumberFormat="0" applyProtection="0">
      <alignment horizontal="left" vertical="center" indent="1"/>
    </xf>
    <xf numFmtId="4" fontId="62" fillId="42" borderId="4" applyNumberFormat="0" applyProtection="0">
      <alignment horizontal="left" vertical="center" indent="1"/>
    </xf>
    <xf numFmtId="4" fontId="62" fillId="44" borderId="4" applyNumberFormat="0" applyProtection="0">
      <alignment horizontal="left" vertical="center" indent="1"/>
    </xf>
    <xf numFmtId="0" fontId="1" fillId="44" borderId="4" applyNumberFormat="0" applyProtection="0">
      <alignment horizontal="left" vertical="center" indent="1"/>
    </xf>
    <xf numFmtId="0" fontId="1" fillId="44" borderId="4" applyNumberFormat="0" applyProtection="0">
      <alignment horizontal="left" vertical="center" indent="1"/>
    </xf>
    <xf numFmtId="0" fontId="1" fillId="45" borderId="4" applyNumberFormat="0" applyProtection="0">
      <alignment horizontal="left" vertical="center" indent="1"/>
    </xf>
    <xf numFmtId="0" fontId="1" fillId="45" borderId="4" applyNumberFormat="0" applyProtection="0">
      <alignment horizontal="left" vertical="center" indent="1"/>
    </xf>
    <xf numFmtId="0" fontId="1" fillId="24" borderId="4" applyNumberFormat="0" applyProtection="0">
      <alignment horizontal="left" vertical="center" indent="1"/>
    </xf>
    <xf numFmtId="0" fontId="1" fillId="24" borderId="4" applyNumberFormat="0" applyProtection="0">
      <alignment horizontal="left" vertical="center" indent="1"/>
    </xf>
    <xf numFmtId="0" fontId="1" fillId="31" borderId="4" applyNumberFormat="0" applyProtection="0">
      <alignment horizontal="left" vertical="center" indent="1"/>
    </xf>
    <xf numFmtId="0" fontId="1" fillId="31" borderId="4" applyNumberFormat="0" applyProtection="0">
      <alignment horizontal="left" vertical="center" indent="1"/>
    </xf>
    <xf numFmtId="4" fontId="62" fillId="25" borderId="4" applyNumberFormat="0" applyProtection="0">
      <alignment vertical="center"/>
    </xf>
    <xf numFmtId="4" fontId="63" fillId="25" borderId="4" applyNumberFormat="0" applyProtection="0">
      <alignment vertical="center"/>
    </xf>
    <xf numFmtId="4" fontId="62" fillId="25" borderId="4" applyNumberFormat="0" applyProtection="0">
      <alignment horizontal="left" vertical="center" indent="1"/>
    </xf>
    <xf numFmtId="4" fontId="62" fillId="25" borderId="4" applyNumberFormat="0" applyProtection="0">
      <alignment horizontal="left" vertical="center" indent="1"/>
    </xf>
    <xf numFmtId="4" fontId="62" fillId="42" borderId="4" applyNumberFormat="0" applyProtection="0">
      <alignment horizontal="right" vertical="center"/>
    </xf>
    <xf numFmtId="4" fontId="63" fillId="42" borderId="4" applyNumberFormat="0" applyProtection="0">
      <alignment horizontal="right" vertical="center"/>
    </xf>
    <xf numFmtId="0" fontId="1" fillId="31" borderId="4" applyNumberFormat="0" applyProtection="0">
      <alignment horizontal="left" vertical="center" indent="1"/>
    </xf>
    <xf numFmtId="0" fontId="1" fillId="31" borderId="4" applyNumberFormat="0" applyProtection="0">
      <alignment horizontal="left" vertical="center" indent="1"/>
    </xf>
    <xf numFmtId="0" fontId="66" fillId="0" borderId="0"/>
    <xf numFmtId="4" fontId="67" fillId="42" borderId="4" applyNumberFormat="0" applyProtection="0">
      <alignment horizontal="right" vertical="center"/>
    </xf>
    <xf numFmtId="38" fontId="22" fillId="0" borderId="0" applyNumberFormat="0" applyFont="0" applyFill="0" applyBorder="0" applyAlignment="0"/>
    <xf numFmtId="0" fontId="68" fillId="3" borderId="0" applyNumberFormat="0" applyBorder="0" applyAlignment="0" applyProtection="0"/>
    <xf numFmtId="39" fontId="125" fillId="0" borderId="0"/>
    <xf numFmtId="164" fontId="1" fillId="0" borderId="0" applyFont="0" applyFill="0" applyBorder="0" applyAlignment="0" applyProtection="0"/>
    <xf numFmtId="0" fontId="126" fillId="0" borderId="0" applyNumberFormat="0" applyFont="0" applyBorder="0"/>
    <xf numFmtId="0" fontId="127" fillId="25" borderId="0">
      <alignment wrapText="1"/>
    </xf>
    <xf numFmtId="40" fontId="69" fillId="0" borderId="0" applyBorder="0">
      <alignment horizontal="right"/>
    </xf>
    <xf numFmtId="0" fontId="128" fillId="0" borderId="0" applyBorder="0" applyAlignment="0"/>
    <xf numFmtId="49" fontId="62" fillId="0" borderId="0" applyFill="0" applyBorder="0" applyAlignment="0"/>
    <xf numFmtId="206" fontId="109" fillId="0" borderId="0" applyFill="0" applyBorder="0" applyAlignment="0"/>
    <xf numFmtId="207" fontId="109" fillId="0" borderId="0" applyFill="0" applyBorder="0" applyAlignment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12" applyNumberFormat="0" applyFill="0" applyAlignment="0" applyProtection="0"/>
    <xf numFmtId="0" fontId="74" fillId="0" borderId="13" applyNumberFormat="0" applyFill="0" applyAlignment="0" applyProtection="0"/>
    <xf numFmtId="0" fontId="75" fillId="0" borderId="14" applyNumberFormat="0" applyFill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6" fontId="77" fillId="0" borderId="0" applyFont="0" applyFill="0" applyBorder="0" applyAlignment="0" applyProtection="0"/>
    <xf numFmtId="0" fontId="78" fillId="0" borderId="15" applyNumberFormat="0" applyFill="0" applyAlignment="0" applyProtection="0"/>
    <xf numFmtId="0" fontId="7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56" fillId="0" borderId="0" applyNumberFormat="0" applyFont="0" applyFill="0" applyBorder="0" applyProtection="0">
      <alignment horizontal="center" vertical="center" wrapText="1"/>
    </xf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81" fillId="23" borderId="7" applyNumberFormat="0" applyAlignment="0" applyProtection="0"/>
    <xf numFmtId="0" fontId="129" fillId="0" borderId="0" applyNumberFormat="0" applyFill="0" applyBorder="0" applyAlignment="0" applyProtection="0">
      <alignment vertical="top"/>
      <protection locked="0"/>
    </xf>
    <xf numFmtId="41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82" fillId="0" borderId="0" applyNumberFormat="0" applyFill="0" applyBorder="0" applyAlignment="0" applyProtection="0">
      <alignment vertical="top"/>
      <protection locked="0"/>
    </xf>
    <xf numFmtId="0" fontId="83" fillId="23" borderId="7" applyNumberFormat="0" applyAlignment="0" applyProtection="0"/>
    <xf numFmtId="0" fontId="84" fillId="0" borderId="15" applyNumberFormat="0" applyFill="0" applyAlignment="0" applyProtection="0"/>
    <xf numFmtId="0" fontId="85" fillId="3" borderId="0" applyNumberFormat="0" applyBorder="0" applyAlignment="0" applyProtection="0"/>
    <xf numFmtId="0" fontId="86" fillId="22" borderId="4" applyNumberFormat="0" applyAlignment="0" applyProtection="0"/>
    <xf numFmtId="0" fontId="87" fillId="22" borderId="5" applyNumberFormat="0" applyAlignment="0" applyProtection="0"/>
    <xf numFmtId="0" fontId="88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182" fontId="91" fillId="0" borderId="0" applyFont="0" applyFill="0" applyBorder="0" applyAlignment="0" applyProtection="0"/>
    <xf numFmtId="0" fontId="92" fillId="4" borderId="0" applyNumberFormat="0" applyBorder="0" applyAlignment="0" applyProtection="0"/>
    <xf numFmtId="0" fontId="130" fillId="0" borderId="0" applyNumberFormat="0" applyFill="0" applyBorder="0" applyAlignment="0" applyProtection="0">
      <alignment vertical="top"/>
      <protection locked="0"/>
    </xf>
    <xf numFmtId="9" fontId="93" fillId="0" borderId="0" applyFont="0" applyFill="0" applyBorder="0" applyAlignment="0" applyProtection="0"/>
    <xf numFmtId="0" fontId="1" fillId="0" borderId="0"/>
    <xf numFmtId="0" fontId="94" fillId="7" borderId="5" applyNumberFormat="0" applyAlignment="0" applyProtection="0"/>
    <xf numFmtId="0" fontId="95" fillId="26" borderId="0" applyNumberFormat="0" applyBorder="0" applyAlignment="0" applyProtection="0"/>
    <xf numFmtId="0" fontId="96" fillId="0" borderId="9" applyNumberFormat="0" applyFill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183" fontId="33" fillId="0" borderId="0" applyFont="0" applyFill="0" applyBorder="0" applyAlignment="0" applyProtection="0"/>
    <xf numFmtId="184" fontId="33" fillId="0" borderId="0" applyFont="0" applyFill="0" applyBorder="0" applyAlignment="0" applyProtection="0"/>
    <xf numFmtId="208" fontId="131" fillId="0" borderId="0" applyFont="0" applyFill="0" applyBorder="0" applyAlignment="0" applyProtection="0"/>
    <xf numFmtId="209" fontId="131" fillId="0" borderId="0" applyFont="0" applyFill="0" applyBorder="0" applyAlignment="0" applyProtection="0"/>
    <xf numFmtId="185" fontId="33" fillId="0" borderId="0" applyFont="0" applyFill="0" applyBorder="0" applyAlignment="0" applyProtection="0"/>
    <xf numFmtId="186" fontId="33" fillId="0" borderId="0" applyFont="0" applyFill="0" applyBorder="0" applyAlignment="0" applyProtection="0"/>
    <xf numFmtId="0" fontId="93" fillId="0" borderId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21" borderId="0" applyNumberFormat="0" applyBorder="0" applyAlignment="0" applyProtection="0"/>
    <xf numFmtId="0" fontId="24" fillId="27" borderId="16" applyNumberFormat="0" applyFont="0" applyAlignment="0" applyProtection="0"/>
    <xf numFmtId="0" fontId="24" fillId="27" borderId="16" applyNumberFormat="0" applyFont="0" applyAlignment="0" applyProtection="0"/>
    <xf numFmtId="0" fontId="97" fillId="0" borderId="12" applyNumberFormat="0" applyFill="0" applyAlignment="0" applyProtection="0"/>
    <xf numFmtId="0" fontId="98" fillId="0" borderId="13" applyNumberFormat="0" applyFill="0" applyAlignment="0" applyProtection="0"/>
    <xf numFmtId="0" fontId="99" fillId="0" borderId="14" applyNumberFormat="0" applyFill="0" applyAlignment="0" applyProtection="0"/>
    <xf numFmtId="0" fontId="9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95" fontId="125" fillId="0" borderId="0"/>
    <xf numFmtId="164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32" fillId="0" borderId="0"/>
    <xf numFmtId="40" fontId="101" fillId="0" borderId="0" applyFont="0" applyFill="0" applyBorder="0" applyAlignment="0" applyProtection="0"/>
    <xf numFmtId="38" fontId="101" fillId="0" borderId="0" applyFont="0" applyFill="0" applyBorder="0" applyAlignment="0" applyProtection="0"/>
    <xf numFmtId="0" fontId="133" fillId="0" borderId="0"/>
    <xf numFmtId="0" fontId="134" fillId="0" borderId="0" applyNumberFormat="0" applyFill="0" applyBorder="0" applyAlignment="0" applyProtection="0">
      <alignment vertical="top"/>
      <protection locked="0"/>
    </xf>
    <xf numFmtId="187" fontId="100" fillId="0" borderId="0" applyFont="0" applyFill="0" applyBorder="0" applyAlignment="0" applyProtection="0"/>
    <xf numFmtId="187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88" fontId="101" fillId="0" borderId="0" applyFont="0" applyFill="0" applyBorder="0" applyAlignment="0" applyProtection="0"/>
    <xf numFmtId="189" fontId="101" fillId="0" borderId="0" applyFont="0" applyFill="0" applyBorder="0" applyAlignment="0" applyProtection="0"/>
  </cellStyleXfs>
  <cellXfs count="289">
    <xf numFmtId="0" fontId="0" fillId="0" borderId="0" xfId="0"/>
    <xf numFmtId="167" fontId="2" fillId="0" borderId="0" xfId="137" applyNumberFormat="1" applyFont="1" applyFill="1" applyAlignment="1"/>
    <xf numFmtId="167" fontId="16" fillId="0" borderId="0" xfId="137" applyNumberFormat="1" applyFont="1" applyFill="1" applyAlignment="1"/>
    <xf numFmtId="167" fontId="3" fillId="0" borderId="0" xfId="137" applyNumberFormat="1" applyFont="1" applyFill="1" applyAlignment="1"/>
    <xf numFmtId="0" fontId="3" fillId="0" borderId="0" xfId="137" applyNumberFormat="1" applyFont="1" applyFill="1" applyAlignment="1">
      <alignment horizontal="center"/>
    </xf>
    <xf numFmtId="167" fontId="2" fillId="0" borderId="0" xfId="137" applyNumberFormat="1" applyFont="1" applyFill="1" applyBorder="1" applyAlignment="1"/>
    <xf numFmtId="167" fontId="2" fillId="0" borderId="21" xfId="137" applyNumberFormat="1" applyFont="1" applyFill="1" applyBorder="1" applyAlignment="1"/>
    <xf numFmtId="0" fontId="3" fillId="0" borderId="21" xfId="137" applyNumberFormat="1" applyFont="1" applyFill="1" applyBorder="1" applyAlignment="1">
      <alignment horizontal="center"/>
    </xf>
    <xf numFmtId="166" fontId="0" fillId="0" borderId="0" xfId="0" applyNumberFormat="1" applyAlignment="1">
      <alignment vertical="center"/>
    </xf>
    <xf numFmtId="167" fontId="3" fillId="0" borderId="0" xfId="137" applyNumberFormat="1" applyFont="1" applyFill="1" applyBorder="1" applyAlignment="1">
      <alignment horizontal="center"/>
    </xf>
    <xf numFmtId="0" fontId="3" fillId="0" borderId="0" xfId="137" applyNumberFormat="1" applyFont="1" applyFill="1" applyBorder="1" applyAlignment="1">
      <alignment horizontal="center"/>
    </xf>
    <xf numFmtId="167" fontId="0" fillId="0" borderId="0" xfId="137" applyNumberFormat="1" applyFont="1" applyFill="1" applyAlignment="1">
      <alignment vertical="center"/>
    </xf>
    <xf numFmtId="0" fontId="0" fillId="0" borderId="0" xfId="0" applyAlignment="1">
      <alignment vertical="center"/>
    </xf>
    <xf numFmtId="41" fontId="0" fillId="0" borderId="0" xfId="137" applyNumberFormat="1" applyFont="1" applyFill="1" applyBorder="1" applyAlignment="1">
      <alignment horizontal="right"/>
    </xf>
    <xf numFmtId="41" fontId="2" fillId="0" borderId="21" xfId="137" applyNumberFormat="1" applyFont="1" applyFill="1" applyBorder="1" applyAlignment="1">
      <alignment horizontal="right"/>
    </xf>
    <xf numFmtId="41" fontId="2" fillId="0" borderId="0" xfId="137" applyNumberFormat="1" applyFont="1" applyFill="1" applyBorder="1" applyAlignment="1">
      <alignment horizontal="right"/>
    </xf>
    <xf numFmtId="167" fontId="3" fillId="0" borderId="0" xfId="137" applyNumberFormat="1" applyFont="1" applyFill="1" applyAlignment="1">
      <alignment horizontal="right"/>
    </xf>
    <xf numFmtId="41" fontId="3" fillId="0" borderId="21" xfId="137" applyNumberFormat="1" applyFont="1" applyFill="1" applyBorder="1" applyAlignment="1">
      <alignment horizontal="right"/>
    </xf>
    <xf numFmtId="41" fontId="3" fillId="0" borderId="0" xfId="137" applyNumberFormat="1" applyFont="1" applyFill="1" applyAlignment="1">
      <alignment horizontal="right"/>
    </xf>
    <xf numFmtId="43" fontId="3" fillId="0" borderId="0" xfId="137" applyFont="1" applyFill="1" applyAlignment="1">
      <alignment horizontal="right"/>
    </xf>
    <xf numFmtId="167" fontId="3" fillId="0" borderId="0" xfId="137" applyNumberFormat="1" applyFont="1" applyFill="1" applyBorder="1" applyAlignment="1"/>
    <xf numFmtId="167" fontId="3" fillId="0" borderId="22" xfId="137" applyNumberFormat="1" applyFont="1" applyFill="1" applyBorder="1" applyAlignment="1"/>
    <xf numFmtId="167" fontId="3" fillId="0" borderId="21" xfId="137" applyNumberFormat="1" applyFont="1" applyFill="1" applyBorder="1" applyAlignment="1">
      <alignment horizontal="right"/>
    </xf>
    <xf numFmtId="167" fontId="3" fillId="0" borderId="21" xfId="137" applyNumberFormat="1" applyFont="1" applyFill="1" applyBorder="1" applyAlignment="1"/>
    <xf numFmtId="167" fontId="2" fillId="0" borderId="6" xfId="137" applyNumberFormat="1" applyFont="1" applyFill="1" applyBorder="1" applyAlignme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1" fontId="22" fillId="0" borderId="0" xfId="137" applyNumberFormat="1" applyFont="1" applyFill="1" applyBorder="1" applyAlignment="1">
      <alignment horizontal="right" vertical="center"/>
    </xf>
    <xf numFmtId="41" fontId="3" fillId="0" borderId="0" xfId="137" applyNumberFormat="1" applyFont="1" applyFill="1" applyBorder="1" applyAlignment="1">
      <alignment horizontal="right" vertical="center"/>
    </xf>
    <xf numFmtId="167" fontId="0" fillId="0" borderId="21" xfId="137" applyNumberFormat="1" applyFont="1" applyFill="1" applyBorder="1" applyAlignment="1">
      <alignment horizontal="right" vertical="center"/>
    </xf>
    <xf numFmtId="0" fontId="0" fillId="0" borderId="0" xfId="256" applyFont="1" applyAlignment="1">
      <alignment vertical="center"/>
    </xf>
    <xf numFmtId="167" fontId="0" fillId="0" borderId="0" xfId="137" applyNumberFormat="1" applyFont="1" applyFill="1" applyBorder="1" applyAlignment="1">
      <alignment horizontal="center" vertical="center"/>
    </xf>
    <xf numFmtId="0" fontId="3" fillId="0" borderId="21" xfId="137" applyNumberFormat="1" applyFont="1" applyFill="1" applyBorder="1" applyAlignment="1">
      <alignment horizontal="center" vertical="center"/>
    </xf>
    <xf numFmtId="0" fontId="3" fillId="0" borderId="0" xfId="137" applyNumberFormat="1" applyFont="1" applyFill="1" applyAlignment="1">
      <alignment horizontal="center" vertical="center"/>
    </xf>
    <xf numFmtId="0" fontId="0" fillId="0" borderId="0" xfId="137" applyNumberFormat="1" applyFont="1" applyFill="1" applyBorder="1" applyAlignment="1">
      <alignment horizontal="center" vertical="center"/>
    </xf>
    <xf numFmtId="0" fontId="0" fillId="0" borderId="0" xfId="137" applyNumberFormat="1" applyFont="1" applyFill="1" applyAlignment="1">
      <alignment horizontal="center" vertical="center"/>
    </xf>
    <xf numFmtId="167" fontId="0" fillId="0" borderId="0" xfId="137" applyNumberFormat="1" applyFont="1" applyFill="1" applyAlignment="1">
      <alignment horizontal="right" vertical="center"/>
    </xf>
    <xf numFmtId="41" fontId="0" fillId="0" borderId="0" xfId="137" applyNumberFormat="1" applyFont="1" applyFill="1" applyAlignment="1">
      <alignment horizontal="right" vertical="center"/>
    </xf>
    <xf numFmtId="41" fontId="0" fillId="0" borderId="21" xfId="137" applyNumberFormat="1" applyFont="1" applyFill="1" applyBorder="1" applyAlignment="1">
      <alignment horizontal="right" vertical="center"/>
    </xf>
    <xf numFmtId="0" fontId="5" fillId="0" borderId="0" xfId="256" applyFont="1" applyAlignment="1">
      <alignment vertical="center"/>
    </xf>
    <xf numFmtId="167" fontId="2" fillId="0" borderId="21" xfId="137" applyNumberFormat="1" applyFont="1" applyFill="1" applyBorder="1" applyAlignment="1">
      <alignment vertical="center"/>
    </xf>
    <xf numFmtId="167" fontId="2" fillId="0" borderId="0" xfId="137" applyNumberFormat="1" applyFont="1" applyFill="1" applyAlignment="1">
      <alignment vertical="center"/>
    </xf>
    <xf numFmtId="41" fontId="0" fillId="0" borderId="0" xfId="137" applyNumberFormat="1" applyFont="1" applyFill="1" applyBorder="1" applyAlignment="1">
      <alignment horizontal="right" vertical="center"/>
    </xf>
    <xf numFmtId="0" fontId="5" fillId="0" borderId="0" xfId="137" applyNumberFormat="1" applyFont="1" applyFill="1" applyAlignment="1">
      <alignment horizontal="center" vertical="center"/>
    </xf>
    <xf numFmtId="167" fontId="0" fillId="0" borderId="0" xfId="137" applyNumberFormat="1" applyFont="1" applyFill="1" applyAlignment="1">
      <alignment horizontal="center" vertical="center"/>
    </xf>
    <xf numFmtId="167" fontId="3" fillId="0" borderId="0" xfId="137" applyNumberFormat="1" applyFont="1" applyFill="1" applyAlignment="1">
      <alignment vertical="center"/>
    </xf>
    <xf numFmtId="167" fontId="2" fillId="0" borderId="23" xfId="137" applyNumberFormat="1" applyFont="1" applyFill="1" applyBorder="1" applyAlignment="1">
      <alignment vertical="center"/>
    </xf>
    <xf numFmtId="41" fontId="2" fillId="0" borderId="11" xfId="137" applyNumberFormat="1" applyFont="1" applyFill="1" applyBorder="1" applyAlignment="1">
      <alignment horizontal="right"/>
    </xf>
    <xf numFmtId="41" fontId="2" fillId="0" borderId="22" xfId="137" applyNumberFormat="1" applyFont="1" applyFill="1" applyBorder="1" applyAlignment="1">
      <alignment horizontal="right"/>
    </xf>
    <xf numFmtId="41" fontId="2" fillId="0" borderId="0" xfId="137" applyNumberFormat="1" applyFont="1" applyFill="1" applyAlignment="1">
      <alignment horizontal="right"/>
    </xf>
    <xf numFmtId="167" fontId="0" fillId="0" borderId="0" xfId="137" applyNumberFormat="1" applyFont="1" applyFill="1" applyBorder="1" applyAlignment="1">
      <alignment horizontal="right" vertical="center"/>
    </xf>
    <xf numFmtId="41" fontId="3" fillId="0" borderId="0" xfId="137" applyNumberFormat="1" applyFont="1" applyFill="1" applyBorder="1" applyAlignment="1">
      <alignment horizontal="right"/>
    </xf>
    <xf numFmtId="41" fontId="3" fillId="0" borderId="21" xfId="137" applyNumberFormat="1" applyFont="1" applyFill="1" applyBorder="1" applyAlignment="1">
      <alignment horizontal="right" vertical="center"/>
    </xf>
    <xf numFmtId="41" fontId="2" fillId="0" borderId="23" xfId="137" applyNumberFormat="1" applyFont="1" applyFill="1" applyBorder="1" applyAlignment="1">
      <alignment horizontal="right" vertical="center"/>
    </xf>
    <xf numFmtId="167" fontId="3" fillId="0" borderId="0" xfId="137" applyNumberFormat="1" applyFont="1" applyFill="1" applyBorder="1" applyAlignment="1">
      <alignment horizontal="right"/>
    </xf>
    <xf numFmtId="167" fontId="0" fillId="0" borderId="21" xfId="137" applyNumberFormat="1" applyFont="1" applyFill="1" applyBorder="1" applyAlignment="1">
      <alignment horizontal="right"/>
    </xf>
    <xf numFmtId="41" fontId="2" fillId="0" borderId="0" xfId="137" applyNumberFormat="1" applyFont="1" applyFill="1" applyAlignment="1">
      <alignment horizontal="right" vertical="center"/>
    </xf>
    <xf numFmtId="41" fontId="0" fillId="0" borderId="0" xfId="137" applyNumberFormat="1" applyFont="1" applyFill="1" applyAlignment="1">
      <alignment horizontal="right"/>
    </xf>
    <xf numFmtId="0" fontId="0" fillId="0" borderId="0" xfId="256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5" fillId="0" borderId="0" xfId="256" applyFont="1" applyFill="1" applyAlignment="1">
      <alignment horizontal="center" vertical="center"/>
    </xf>
    <xf numFmtId="49" fontId="5" fillId="0" borderId="0" xfId="0" applyNumberFormat="1" applyFont="1" applyFill="1" applyAlignment="1">
      <alignment vertical="center"/>
    </xf>
    <xf numFmtId="0" fontId="16" fillId="0" borderId="0" xfId="256" applyAlignment="1"/>
    <xf numFmtId="0" fontId="3" fillId="0" borderId="0" xfId="256" applyFont="1" applyAlignment="1"/>
    <xf numFmtId="0" fontId="18" fillId="0" borderId="0" xfId="256" applyFont="1" applyAlignment="1"/>
    <xf numFmtId="0" fontId="0" fillId="0" borderId="21" xfId="137" applyNumberFormat="1" applyFont="1" applyFill="1" applyBorder="1" applyAlignment="1">
      <alignment horizontal="center" vertical="center"/>
    </xf>
    <xf numFmtId="0" fontId="3" fillId="0" borderId="0" xfId="137" applyNumberFormat="1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vertical="center"/>
    </xf>
    <xf numFmtId="0" fontId="13" fillId="0" borderId="0" xfId="0" applyFont="1" applyAlignment="1">
      <alignment vertical="center"/>
    </xf>
    <xf numFmtId="37" fontId="2" fillId="0" borderId="23" xfId="0" applyNumberFormat="1" applyFont="1" applyFill="1" applyBorder="1" applyAlignment="1">
      <alignment vertical="center"/>
    </xf>
    <xf numFmtId="167" fontId="3" fillId="0" borderId="0" xfId="137" applyNumberFormat="1" applyFont="1" applyFill="1" applyBorder="1" applyAlignment="1">
      <alignment horizontal="center" vertical="center"/>
    </xf>
    <xf numFmtId="37" fontId="3" fillId="0" borderId="0" xfId="0" applyNumberFormat="1" applyFont="1" applyFill="1" applyAlignment="1">
      <alignment vertical="center"/>
    </xf>
    <xf numFmtId="167" fontId="3" fillId="0" borderId="0" xfId="137" applyNumberFormat="1" applyFont="1" applyFill="1" applyBorder="1" applyAlignment="1">
      <alignment vertical="center"/>
    </xf>
    <xf numFmtId="37" fontId="3" fillId="0" borderId="21" xfId="0" applyNumberFormat="1" applyFont="1" applyFill="1" applyBorder="1" applyAlignment="1">
      <alignment vertical="center"/>
    </xf>
    <xf numFmtId="41" fontId="0" fillId="0" borderId="21" xfId="148" applyNumberFormat="1" applyFont="1" applyFill="1" applyBorder="1" applyAlignment="1">
      <alignment horizontal="right" vertical="center"/>
    </xf>
    <xf numFmtId="37" fontId="2" fillId="0" borderId="22" xfId="0" applyNumberFormat="1" applyFont="1" applyFill="1" applyBorder="1" applyAlignment="1">
      <alignment horizontal="right" vertical="center"/>
    </xf>
    <xf numFmtId="37" fontId="3" fillId="0" borderId="0" xfId="0" applyNumberFormat="1" applyFont="1" applyFill="1" applyAlignment="1">
      <alignment horizontal="right" vertical="center"/>
    </xf>
    <xf numFmtId="39" fontId="2" fillId="0" borderId="22" xfId="0" applyNumberFormat="1" applyFont="1" applyFill="1" applyBorder="1" applyAlignment="1">
      <alignment horizontal="right" vertical="center"/>
    </xf>
    <xf numFmtId="43" fontId="2" fillId="0" borderId="22" xfId="0" applyNumberFormat="1" applyFont="1" applyFill="1" applyBorder="1" applyAlignment="1">
      <alignment horizontal="right" vertical="center"/>
    </xf>
    <xf numFmtId="167" fontId="0" fillId="0" borderId="21" xfId="137" applyNumberFormat="1" applyFont="1" applyFill="1" applyBorder="1" applyAlignment="1">
      <alignment vertical="center"/>
    </xf>
    <xf numFmtId="43" fontId="0" fillId="0" borderId="0" xfId="137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41" fontId="0" fillId="0" borderId="0" xfId="0" applyNumberFormat="1" applyFill="1" applyAlignment="1">
      <alignment horizontal="right" vertical="center"/>
    </xf>
    <xf numFmtId="167" fontId="0" fillId="0" borderId="0" xfId="0" applyNumberForma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167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41" fontId="0" fillId="0" borderId="21" xfId="0" applyNumberFormat="1" applyFill="1" applyBorder="1" applyAlignment="1">
      <alignment horizontal="right" vertical="center"/>
    </xf>
    <xf numFmtId="41" fontId="0" fillId="0" borderId="6" xfId="0" applyNumberFormat="1" applyFill="1" applyBorder="1" applyAlignment="1">
      <alignment horizontal="right" vertical="center"/>
    </xf>
    <xf numFmtId="41" fontId="2" fillId="0" borderId="21" xfId="0" applyNumberFormat="1" applyFont="1" applyFill="1" applyBorder="1" applyAlignment="1">
      <alignment vertical="center"/>
    </xf>
    <xf numFmtId="41" fontId="0" fillId="0" borderId="0" xfId="0" applyNumberFormat="1" applyFill="1" applyAlignment="1">
      <alignment vertical="center"/>
    </xf>
    <xf numFmtId="41" fontId="2" fillId="0" borderId="0" xfId="0" applyNumberFormat="1" applyFont="1" applyFill="1" applyAlignment="1">
      <alignment vertical="center"/>
    </xf>
    <xf numFmtId="37" fontId="0" fillId="0" borderId="0" xfId="0" applyNumberFormat="1" applyFill="1" applyAlignment="1">
      <alignment horizontal="right" vertical="center"/>
    </xf>
    <xf numFmtId="37" fontId="2" fillId="0" borderId="0" xfId="0" applyNumberFormat="1" applyFont="1" applyFill="1" applyAlignment="1">
      <alignment horizontal="right" vertical="center"/>
    </xf>
    <xf numFmtId="41" fontId="0" fillId="0" borderId="0" xfId="256" applyNumberFormat="1" applyFont="1" applyAlignment="1">
      <alignment vertical="center"/>
    </xf>
    <xf numFmtId="41" fontId="0" fillId="0" borderId="0" xfId="149" applyNumberFormat="1" applyFont="1" applyFill="1" applyBorder="1" applyAlignment="1">
      <alignment horizontal="right"/>
    </xf>
    <xf numFmtId="43" fontId="140" fillId="0" borderId="0" xfId="150" applyFont="1" applyFill="1" applyBorder="1" applyAlignment="1">
      <alignment horizontal="right"/>
    </xf>
    <xf numFmtId="41" fontId="0" fillId="0" borderId="21" xfId="137" applyNumberFormat="1" applyFont="1" applyFill="1" applyBorder="1" applyAlignment="1">
      <alignment horizontal="right"/>
    </xf>
    <xf numFmtId="41" fontId="0" fillId="0" borderId="21" xfId="150" applyNumberFormat="1" applyFont="1" applyFill="1" applyBorder="1" applyAlignment="1">
      <alignment horizontal="right"/>
    </xf>
    <xf numFmtId="41" fontId="2" fillId="0" borderId="21" xfId="150" applyNumberFormat="1" applyFont="1" applyFill="1" applyBorder="1" applyAlignment="1">
      <alignment horizontal="right"/>
    </xf>
    <xf numFmtId="167" fontId="0" fillId="0" borderId="0" xfId="137" applyNumberFormat="1" applyFont="1" applyFill="1" applyBorder="1" applyAlignment="1">
      <alignment horizontal="right"/>
    </xf>
    <xf numFmtId="43" fontId="2" fillId="0" borderId="0" xfId="137" applyFont="1" applyFill="1" applyBorder="1" applyAlignment="1">
      <alignment horizontal="right"/>
    </xf>
    <xf numFmtId="167" fontId="2" fillId="0" borderId="0" xfId="137" applyNumberFormat="1" applyFont="1" applyFill="1" applyBorder="1" applyAlignment="1">
      <alignment horizontal="right"/>
    </xf>
    <xf numFmtId="41" fontId="2" fillId="0" borderId="6" xfId="137" applyNumberFormat="1" applyFont="1" applyFill="1" applyBorder="1" applyAlignment="1">
      <alignment horizontal="right"/>
    </xf>
    <xf numFmtId="41" fontId="2" fillId="0" borderId="0" xfId="149" applyNumberFormat="1" applyFont="1" applyFill="1" applyBorder="1" applyAlignment="1">
      <alignment horizontal="right"/>
    </xf>
    <xf numFmtId="41" fontId="0" fillId="0" borderId="21" xfId="149" applyNumberFormat="1" applyFont="1" applyFill="1" applyBorder="1" applyAlignment="1">
      <alignment horizontal="right"/>
    </xf>
    <xf numFmtId="0" fontId="7" fillId="0" borderId="0" xfId="0" applyFont="1" applyFill="1" applyAlignment="1"/>
    <xf numFmtId="0" fontId="8" fillId="0" borderId="0" xfId="0" applyFont="1" applyFill="1" applyAlignment="1">
      <alignment horizontal="justify"/>
    </xf>
    <xf numFmtId="0" fontId="10" fillId="0" borderId="0" xfId="0" applyFont="1" applyFill="1" applyAlignment="1"/>
    <xf numFmtId="0" fontId="11" fillId="0" borderId="0" xfId="0" applyFont="1" applyFill="1" applyAlignment="1"/>
    <xf numFmtId="0" fontId="11" fillId="0" borderId="0" xfId="0" applyFont="1" applyFill="1" applyAlignment="1">
      <alignment horizontal="justify"/>
    </xf>
    <xf numFmtId="0" fontId="11" fillId="0" borderId="0" xfId="0" applyFont="1" applyFill="1" applyAlignment="1">
      <alignment horizontal="center"/>
    </xf>
    <xf numFmtId="0" fontId="5" fillId="0" borderId="0" xfId="0" applyFont="1" applyFill="1" applyAlignment="1">
      <alignment horizontal="right"/>
    </xf>
    <xf numFmtId="0" fontId="3" fillId="0" borderId="0" xfId="0" applyFont="1" applyFill="1" applyAlignment="1"/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3" fillId="0" borderId="0" xfId="0" applyFont="1" applyFill="1" applyAlignment="1">
      <alignment horizontal="center"/>
    </xf>
    <xf numFmtId="0" fontId="5" fillId="0" borderId="0" xfId="0" applyFont="1" applyFill="1" applyAlignment="1"/>
    <xf numFmtId="0" fontId="3" fillId="0" borderId="21" xfId="0" applyFont="1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2" fillId="0" borderId="0" xfId="0" applyFont="1" applyFill="1" applyAlignment="1"/>
    <xf numFmtId="0" fontId="0" fillId="0" borderId="0" xfId="0" applyFont="1" applyFill="1" applyAlignment="1"/>
    <xf numFmtId="167" fontId="2" fillId="0" borderId="0" xfId="0" applyNumberFormat="1" applyFont="1" applyFill="1" applyAlignment="1"/>
    <xf numFmtId="167" fontId="2" fillId="0" borderId="0" xfId="0" quotePrefix="1" applyNumberFormat="1" applyFont="1" applyFill="1" applyAlignment="1">
      <alignment horizontal="right"/>
    </xf>
    <xf numFmtId="37" fontId="2" fillId="0" borderId="0" xfId="0" quotePrefix="1" applyNumberFormat="1" applyFont="1" applyFill="1" applyAlignment="1">
      <alignment horizontal="right"/>
    </xf>
    <xf numFmtId="37" fontId="2" fillId="0" borderId="0" xfId="0" applyNumberFormat="1" applyFont="1" applyFill="1" applyAlignment="1">
      <alignment horizontal="right"/>
    </xf>
    <xf numFmtId="167" fontId="2" fillId="0" borderId="0" xfId="0" applyNumberFormat="1" applyFont="1" applyFill="1" applyAlignment="1">
      <alignment horizontal="right"/>
    </xf>
    <xf numFmtId="0" fontId="6" fillId="0" borderId="0" xfId="0" applyFont="1" applyFill="1" applyAlignment="1"/>
    <xf numFmtId="167" fontId="0" fillId="0" borderId="0" xfId="0" applyNumberFormat="1" applyFont="1" applyFill="1" applyAlignment="1">
      <alignment horizontal="right"/>
    </xf>
    <xf numFmtId="0" fontId="0" fillId="0" borderId="0" xfId="0" applyFont="1" applyFill="1" applyAlignment="1">
      <alignment horizontal="right"/>
    </xf>
    <xf numFmtId="37" fontId="0" fillId="0" borderId="0" xfId="0" applyNumberFormat="1" applyFont="1" applyFill="1" applyAlignment="1">
      <alignment horizontal="right"/>
    </xf>
    <xf numFmtId="167" fontId="0" fillId="0" borderId="0" xfId="0" applyNumberFormat="1" applyFont="1" applyFill="1" applyAlignment="1"/>
    <xf numFmtId="41" fontId="0" fillId="0" borderId="21" xfId="0" applyNumberFormat="1" applyFont="1" applyFill="1" applyBorder="1" applyAlignment="1"/>
    <xf numFmtId="41" fontId="0" fillId="0" borderId="0" xfId="0" applyNumberFormat="1" applyFont="1" applyFill="1" applyAlignment="1"/>
    <xf numFmtId="41" fontId="0" fillId="0" borderId="0" xfId="0" applyNumberFormat="1" applyFill="1" applyAlignment="1"/>
    <xf numFmtId="41" fontId="0" fillId="0" borderId="21" xfId="0" applyNumberFormat="1" applyFill="1" applyBorder="1" applyAlignment="1"/>
    <xf numFmtId="0" fontId="0" fillId="0" borderId="0" xfId="0" applyFill="1" applyAlignment="1"/>
    <xf numFmtId="0" fontId="2" fillId="0" borderId="0" xfId="0" applyFont="1" applyFill="1" applyAlignment="1">
      <alignment horizontal="right"/>
    </xf>
    <xf numFmtId="43" fontId="0" fillId="0" borderId="0" xfId="137" applyFont="1" applyFill="1" applyBorder="1" applyAlignment="1">
      <alignment horizontal="right"/>
    </xf>
    <xf numFmtId="41" fontId="0" fillId="0" borderId="0" xfId="150" applyNumberFormat="1" applyFont="1" applyFill="1" applyBorder="1" applyAlignment="1">
      <alignment horizontal="right"/>
    </xf>
    <xf numFmtId="167" fontId="0" fillId="0" borderId="21" xfId="0" applyNumberFormat="1" applyFont="1" applyFill="1" applyBorder="1" applyAlignment="1"/>
    <xf numFmtId="41" fontId="2" fillId="0" borderId="0" xfId="0" applyNumberFormat="1" applyFont="1" applyFill="1" applyBorder="1" applyAlignment="1">
      <alignment horizontal="right"/>
    </xf>
    <xf numFmtId="41" fontId="2" fillId="0" borderId="6" xfId="0" applyNumberFormat="1" applyFont="1" applyFill="1" applyBorder="1" applyAlignment="1">
      <alignment horizontal="right"/>
    </xf>
    <xf numFmtId="167" fontId="2" fillId="0" borderId="22" xfId="0" applyNumberFormat="1" applyFont="1" applyFill="1" applyBorder="1" applyAlignment="1">
      <alignment horizontal="right"/>
    </xf>
    <xf numFmtId="41" fontId="2" fillId="0" borderId="0" xfId="0" applyNumberFormat="1" applyFont="1" applyFill="1" applyAlignment="1">
      <alignment horizontal="right"/>
    </xf>
    <xf numFmtId="0" fontId="0" fillId="0" borderId="0" xfId="0" applyFont="1" applyFill="1" applyAlignment="1">
      <alignment horizontal="center"/>
    </xf>
    <xf numFmtId="0" fontId="0" fillId="0" borderId="21" xfId="0" applyFont="1" applyFill="1" applyBorder="1" applyAlignment="1">
      <alignment horizontal="center"/>
    </xf>
    <xf numFmtId="41" fontId="0" fillId="0" borderId="0" xfId="0" applyNumberFormat="1" applyFont="1" applyFill="1" applyBorder="1" applyAlignment="1"/>
    <xf numFmtId="167" fontId="2" fillId="0" borderId="0" xfId="0" applyNumberFormat="1" applyFont="1" applyFill="1" applyBorder="1" applyAlignment="1">
      <alignment horizontal="right"/>
    </xf>
    <xf numFmtId="167" fontId="2" fillId="0" borderId="11" xfId="0" quotePrefix="1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41" fontId="2" fillId="0" borderId="21" xfId="0" applyNumberFormat="1" applyFont="1" applyFill="1" applyBorder="1" applyAlignment="1">
      <alignment horizontal="right"/>
    </xf>
    <xf numFmtId="0" fontId="7" fillId="0" borderId="0" xfId="0" applyFont="1" applyFill="1"/>
    <xf numFmtId="0" fontId="3" fillId="0" borderId="0" xfId="0" applyFont="1" applyFill="1"/>
    <xf numFmtId="0" fontId="12" fillId="0" borderId="0" xfId="0" applyFont="1" applyFill="1"/>
    <xf numFmtId="0" fontId="11" fillId="0" borderId="0" xfId="0" applyFont="1" applyFill="1"/>
    <xf numFmtId="0" fontId="4" fillId="0" borderId="0" xfId="0" applyFont="1" applyFill="1" applyAlignment="1">
      <alignment horizontal="justify"/>
    </xf>
    <xf numFmtId="0" fontId="14" fillId="0" borderId="0" xfId="0" applyFont="1" applyFill="1" applyAlignment="1">
      <alignment horizontal="center"/>
    </xf>
    <xf numFmtId="0" fontId="5" fillId="0" borderId="0" xfId="0" applyFont="1" applyFill="1"/>
    <xf numFmtId="0" fontId="2" fillId="0" borderId="0" xfId="0" applyFont="1" applyFill="1"/>
    <xf numFmtId="0" fontId="3" fillId="0" borderId="0" xfId="0" applyFont="1" applyFill="1" applyAlignment="1">
      <alignment horizontal="right"/>
    </xf>
    <xf numFmtId="43" fontId="3" fillId="0" borderId="0" xfId="137" applyFont="1" applyFill="1" applyBorder="1" applyAlignment="1">
      <alignment horizontal="right"/>
    </xf>
    <xf numFmtId="0" fontId="6" fillId="0" borderId="0" xfId="0" applyFont="1" applyFill="1"/>
    <xf numFmtId="0" fontId="0" fillId="0" borderId="0" xfId="0" applyFill="1"/>
    <xf numFmtId="167" fontId="0" fillId="0" borderId="0" xfId="0" applyNumberFormat="1" applyFill="1" applyAlignment="1"/>
    <xf numFmtId="167" fontId="0" fillId="0" borderId="0" xfId="0" applyNumberFormat="1" applyFill="1" applyAlignment="1">
      <alignment horizontal="right"/>
    </xf>
    <xf numFmtId="41" fontId="3" fillId="0" borderId="21" xfId="0" applyNumberFormat="1" applyFont="1" applyFill="1" applyBorder="1" applyAlignment="1"/>
    <xf numFmtId="41" fontId="3" fillId="0" borderId="0" xfId="0" applyNumberFormat="1" applyFont="1" applyFill="1" applyAlignment="1"/>
    <xf numFmtId="41" fontId="2" fillId="0" borderId="21" xfId="0" applyNumberFormat="1" applyFont="1" applyFill="1" applyBorder="1" applyAlignment="1"/>
    <xf numFmtId="167" fontId="2" fillId="0" borderId="0" xfId="0" applyNumberFormat="1" applyFont="1" applyFill="1" applyAlignment="1">
      <alignment horizontal="center"/>
    </xf>
    <xf numFmtId="37" fontId="0" fillId="0" borderId="0" xfId="0" applyNumberFormat="1" applyFill="1" applyAlignment="1">
      <alignment horizontal="center"/>
    </xf>
    <xf numFmtId="37" fontId="0" fillId="0" borderId="0" xfId="0" applyNumberFormat="1" applyFill="1" applyAlignment="1">
      <alignment horizontal="right"/>
    </xf>
    <xf numFmtId="167" fontId="3" fillId="0" borderId="0" xfId="0" applyNumberFormat="1" applyFont="1" applyFill="1" applyAlignment="1">
      <alignment horizontal="right"/>
    </xf>
    <xf numFmtId="167" fontId="22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horizontal="right" vertical="center"/>
    </xf>
    <xf numFmtId="41" fontId="2" fillId="0" borderId="0" xfId="0" applyNumberFormat="1" applyFont="1" applyFill="1" applyAlignment="1"/>
    <xf numFmtId="41" fontId="2" fillId="0" borderId="0" xfId="0" applyNumberFormat="1" applyFont="1" applyFill="1" applyBorder="1" applyAlignment="1"/>
    <xf numFmtId="166" fontId="0" fillId="0" borderId="0" xfId="0" applyNumberFormat="1" applyFill="1" applyAlignment="1">
      <alignment horizontal="right"/>
    </xf>
    <xf numFmtId="41" fontId="2" fillId="0" borderId="23" xfId="0" applyNumberFormat="1" applyFont="1" applyFill="1" applyBorder="1" applyAlignment="1"/>
    <xf numFmtId="37" fontId="2" fillId="0" borderId="0" xfId="0" applyNumberFormat="1" applyFont="1" applyFill="1" applyAlignment="1">
      <alignment horizontal="center"/>
    </xf>
    <xf numFmtId="0" fontId="0" fillId="0" borderId="0" xfId="0" applyFont="1" applyFill="1"/>
    <xf numFmtId="167" fontId="3" fillId="0" borderId="0" xfId="0" applyNumberFormat="1" applyFont="1" applyFill="1" applyAlignment="1"/>
    <xf numFmtId="167" fontId="3" fillId="0" borderId="0" xfId="0" applyNumberFormat="1" applyFont="1" applyFill="1" applyBorder="1" applyAlignment="1">
      <alignment horizontal="right"/>
    </xf>
    <xf numFmtId="41" fontId="2" fillId="0" borderId="11" xfId="0" applyNumberFormat="1" applyFont="1" applyFill="1" applyBorder="1" applyAlignment="1"/>
    <xf numFmtId="41" fontId="3" fillId="0" borderId="11" xfId="0" applyNumberFormat="1" applyFont="1" applyFill="1" applyBorder="1" applyAlignment="1"/>
    <xf numFmtId="37" fontId="3" fillId="0" borderId="0" xfId="0" applyNumberFormat="1" applyFont="1" applyFill="1" applyAlignment="1">
      <alignment horizontal="center"/>
    </xf>
    <xf numFmtId="37" fontId="3" fillId="0" borderId="0" xfId="0" applyNumberFormat="1" applyFont="1" applyFill="1" applyAlignment="1">
      <alignment horizontal="right"/>
    </xf>
    <xf numFmtId="41" fontId="2" fillId="0" borderId="6" xfId="0" applyNumberFormat="1" applyFont="1" applyFill="1" applyBorder="1" applyAlignment="1"/>
    <xf numFmtId="166" fontId="3" fillId="0" borderId="0" xfId="0" applyNumberFormat="1" applyFont="1" applyFill="1" applyAlignment="1">
      <alignment horizontal="right"/>
    </xf>
    <xf numFmtId="49" fontId="7" fillId="0" borderId="0" xfId="0" applyNumberFormat="1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43" fontId="2" fillId="0" borderId="0" xfId="0" applyNumberFormat="1" applyFont="1" applyFill="1" applyAlignment="1">
      <alignment horizontal="right" vertical="center"/>
    </xf>
    <xf numFmtId="39" fontId="2" fillId="0" borderId="0" xfId="0" applyNumberFormat="1" applyFont="1" applyFill="1" applyAlignment="1">
      <alignment horizontal="right" vertical="center"/>
    </xf>
    <xf numFmtId="49" fontId="8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0" fontId="2" fillId="0" borderId="0" xfId="256" applyFont="1" applyFill="1" applyAlignment="1">
      <alignment horizontal="left" vertical="center"/>
    </xf>
    <xf numFmtId="49" fontId="6" fillId="0" borderId="0" xfId="0" applyNumberFormat="1" applyFont="1" applyFill="1" applyAlignment="1">
      <alignment horizontal="left" vertical="center"/>
    </xf>
    <xf numFmtId="0" fontId="0" fillId="0" borderId="0" xfId="256" applyFont="1" applyFill="1" applyAlignment="1">
      <alignment horizontal="left" vertical="center"/>
    </xf>
    <xf numFmtId="49" fontId="0" fillId="0" borderId="0" xfId="0" applyNumberFormat="1" applyFill="1" applyAlignment="1">
      <alignment horizontal="left" vertical="center"/>
    </xf>
    <xf numFmtId="166" fontId="0" fillId="0" borderId="0" xfId="0" applyNumberFormat="1" applyFill="1" applyAlignment="1">
      <alignment vertical="center"/>
    </xf>
    <xf numFmtId="0" fontId="5" fillId="0" borderId="0" xfId="256" applyFont="1" applyFill="1" applyAlignment="1">
      <alignment vertical="center"/>
    </xf>
    <xf numFmtId="0" fontId="2" fillId="0" borderId="0" xfId="0" applyFont="1" applyFill="1" applyAlignment="1">
      <alignment vertical="center"/>
    </xf>
    <xf numFmtId="49" fontId="6" fillId="0" borderId="0" xfId="0" applyNumberFormat="1" applyFont="1" applyFill="1" applyAlignment="1">
      <alignment vertical="center"/>
    </xf>
    <xf numFmtId="0" fontId="6" fillId="0" borderId="0" xfId="256" applyFont="1" applyFill="1" applyAlignment="1">
      <alignment vertical="center"/>
    </xf>
    <xf numFmtId="0" fontId="16" fillId="0" borderId="0" xfId="0" applyFont="1" applyFill="1" applyAlignment="1">
      <alignment vertical="center"/>
    </xf>
    <xf numFmtId="41" fontId="0" fillId="0" borderId="0" xfId="0" applyNumberFormat="1" applyFill="1" applyBorder="1" applyAlignment="1">
      <alignment horizontal="right" vertical="center"/>
    </xf>
    <xf numFmtId="0" fontId="138" fillId="0" borderId="0" xfId="0" applyFont="1" applyFill="1" applyAlignment="1">
      <alignment vertical="center"/>
    </xf>
    <xf numFmtId="49" fontId="139" fillId="0" borderId="0" xfId="0" applyNumberFormat="1" applyFont="1" applyFill="1" applyAlignment="1">
      <alignment vertical="center"/>
    </xf>
    <xf numFmtId="41" fontId="139" fillId="0" borderId="0" xfId="0" applyNumberFormat="1" applyFont="1" applyFill="1" applyAlignment="1">
      <alignment vertical="center"/>
    </xf>
    <xf numFmtId="0" fontId="6" fillId="0" borderId="0" xfId="256" applyFont="1" applyFill="1" applyAlignment="1">
      <alignment horizontal="center" vertical="center"/>
    </xf>
    <xf numFmtId="166" fontId="0" fillId="0" borderId="0" xfId="256" applyNumberFormat="1" applyFont="1" applyFill="1" applyAlignment="1">
      <alignment vertical="center"/>
    </xf>
    <xf numFmtId="166" fontId="0" fillId="0" borderId="21" xfId="256" applyNumberFormat="1" applyFont="1" applyFill="1" applyBorder="1" applyAlignment="1">
      <alignment vertical="center"/>
    </xf>
    <xf numFmtId="166" fontId="2" fillId="0" borderId="0" xfId="256" applyNumberFormat="1" applyFont="1" applyFill="1" applyAlignment="1">
      <alignment vertical="center"/>
    </xf>
    <xf numFmtId="166" fontId="2" fillId="0" borderId="23" xfId="256" applyNumberFormat="1" applyFont="1" applyFill="1" applyBorder="1" applyAlignment="1">
      <alignment vertical="center"/>
    </xf>
    <xf numFmtId="49" fontId="7" fillId="0" borderId="0" xfId="0" applyNumberFormat="1" applyFont="1" applyFill="1" applyAlignment="1"/>
    <xf numFmtId="0" fontId="16" fillId="0" borderId="0" xfId="256" applyFill="1" applyAlignment="1"/>
    <xf numFmtId="49" fontId="8" fillId="0" borderId="0" xfId="0" applyNumberFormat="1" applyFont="1" applyFill="1" applyAlignment="1"/>
    <xf numFmtId="0" fontId="2" fillId="0" borderId="0" xfId="256" applyFont="1" applyFill="1" applyAlignment="1">
      <alignment horizontal="left"/>
    </xf>
    <xf numFmtId="0" fontId="3" fillId="0" borderId="0" xfId="256" applyFont="1" applyFill="1" applyAlignment="1"/>
    <xf numFmtId="0" fontId="3" fillId="0" borderId="0" xfId="256" applyFont="1" applyFill="1" applyAlignment="1">
      <alignment horizontal="left"/>
    </xf>
    <xf numFmtId="0" fontId="3" fillId="0" borderId="0" xfId="256" applyFont="1" applyFill="1" applyAlignment="1">
      <alignment horizontal="center"/>
    </xf>
    <xf numFmtId="0" fontId="16" fillId="0" borderId="0" xfId="256" applyFill="1" applyAlignment="1">
      <alignment horizontal="left"/>
    </xf>
    <xf numFmtId="49" fontId="2" fillId="0" borderId="0" xfId="0" applyNumberFormat="1" applyFont="1" applyFill="1" applyAlignment="1"/>
    <xf numFmtId="0" fontId="5" fillId="0" borderId="0" xfId="256" applyFont="1" applyFill="1" applyAlignment="1">
      <alignment horizontal="center"/>
    </xf>
    <xf numFmtId="49" fontId="8" fillId="0" borderId="0" xfId="256" applyNumberFormat="1" applyFont="1" applyFill="1" applyAlignment="1">
      <alignment horizontal="left"/>
    </xf>
    <xf numFmtId="49" fontId="6" fillId="0" borderId="0" xfId="256" applyNumberFormat="1" applyFont="1" applyFill="1" applyAlignment="1">
      <alignment horizontal="left"/>
    </xf>
    <xf numFmtId="49" fontId="3" fillId="0" borderId="0" xfId="256" applyNumberFormat="1" applyFont="1" applyFill="1" applyAlignment="1">
      <alignment horizontal="left"/>
    </xf>
    <xf numFmtId="49" fontId="0" fillId="0" borderId="0" xfId="256" applyNumberFormat="1" applyFont="1" applyFill="1" applyAlignment="1">
      <alignment horizontal="left"/>
    </xf>
    <xf numFmtId="49" fontId="3" fillId="0" borderId="0" xfId="0" applyNumberFormat="1" applyFont="1" applyFill="1" applyAlignment="1"/>
    <xf numFmtId="49" fontId="0" fillId="0" borderId="0" xfId="0" applyNumberFormat="1" applyFont="1" applyFill="1" applyAlignment="1"/>
    <xf numFmtId="49" fontId="0" fillId="0" borderId="0" xfId="0" applyNumberFormat="1" applyFill="1" applyAlignment="1"/>
    <xf numFmtId="166" fontId="3" fillId="0" borderId="0" xfId="256" applyNumberFormat="1" applyFont="1" applyFill="1" applyAlignment="1"/>
    <xf numFmtId="167" fontId="0" fillId="0" borderId="0" xfId="137" applyNumberFormat="1" applyFont="1" applyFill="1" applyAlignment="1">
      <alignment horizontal="right"/>
    </xf>
    <xf numFmtId="43" fontId="0" fillId="0" borderId="0" xfId="137" applyFont="1" applyFill="1" applyAlignment="1">
      <alignment horizontal="right"/>
    </xf>
    <xf numFmtId="0" fontId="21" fillId="0" borderId="0" xfId="256" applyFont="1" applyFill="1" applyAlignment="1">
      <alignment horizontal="center"/>
    </xf>
    <xf numFmtId="0" fontId="20" fillId="0" borderId="0" xfId="256" applyFont="1" applyFill="1" applyAlignment="1">
      <alignment horizontal="left"/>
    </xf>
    <xf numFmtId="0" fontId="17" fillId="0" borderId="0" xfId="256" applyFont="1" applyFill="1" applyAlignment="1">
      <alignment horizontal="left"/>
    </xf>
    <xf numFmtId="49" fontId="6" fillId="0" borderId="0" xfId="0" applyNumberFormat="1" applyFont="1" applyFill="1" applyAlignment="1"/>
    <xf numFmtId="166" fontId="3" fillId="0" borderId="0" xfId="256" applyNumberFormat="1" applyFont="1" applyFill="1" applyAlignment="1">
      <alignment horizontal="right"/>
    </xf>
    <xf numFmtId="0" fontId="18" fillId="0" borderId="0" xfId="256" applyFont="1" applyFill="1" applyAlignment="1">
      <alignment horizontal="left"/>
    </xf>
    <xf numFmtId="0" fontId="19" fillId="0" borderId="0" xfId="256" applyFont="1" applyFill="1" applyAlignment="1">
      <alignment horizontal="left"/>
    </xf>
    <xf numFmtId="44" fontId="3" fillId="0" borderId="0" xfId="0" applyNumberFormat="1" applyFont="1" applyFill="1" applyAlignment="1">
      <alignment horizontal="right"/>
    </xf>
    <xf numFmtId="166" fontId="3" fillId="0" borderId="22" xfId="0" applyNumberFormat="1" applyFont="1" applyFill="1" applyBorder="1" applyAlignment="1"/>
    <xf numFmtId="166" fontId="3" fillId="0" borderId="0" xfId="0" applyNumberFormat="1" applyFont="1" applyFill="1" applyAlignment="1"/>
    <xf numFmtId="166" fontId="3" fillId="0" borderId="21" xfId="256" applyNumberFormat="1" applyFont="1" applyFill="1" applyBorder="1" applyAlignment="1"/>
    <xf numFmtId="0" fontId="6" fillId="0" borderId="0" xfId="256" applyFont="1" applyFill="1" applyAlignment="1">
      <alignment horizontal="center"/>
    </xf>
    <xf numFmtId="49" fontId="8" fillId="0" borderId="0" xfId="0" applyNumberFormat="1" applyFont="1" applyFill="1" applyAlignment="1">
      <alignment horizontal="justify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horizontal="justify" vertical="center"/>
    </xf>
    <xf numFmtId="0" fontId="3" fillId="0" borderId="0" xfId="0" applyFont="1" applyFill="1" applyAlignment="1">
      <alignment horizontal="right" vertical="center"/>
    </xf>
    <xf numFmtId="37" fontId="0" fillId="0" borderId="0" xfId="0" applyNumberFormat="1" applyFont="1" applyFill="1" applyAlignment="1">
      <alignment vertical="center"/>
    </xf>
    <xf numFmtId="37" fontId="0" fillId="0" borderId="0" xfId="0" applyNumberFormat="1" applyFont="1" applyFill="1" applyAlignment="1">
      <alignment horizontal="right" vertical="center"/>
    </xf>
    <xf numFmtId="167" fontId="0" fillId="0" borderId="0" xfId="0" applyNumberFormat="1" applyFont="1" applyFill="1" applyAlignment="1">
      <alignment horizontal="right" vertical="center"/>
    </xf>
    <xf numFmtId="37" fontId="2" fillId="0" borderId="11" xfId="0" applyNumberFormat="1" applyFont="1" applyFill="1" applyBorder="1" applyAlignment="1">
      <alignment horizontal="right" vertical="center"/>
    </xf>
    <xf numFmtId="49" fontId="0" fillId="0" borderId="0" xfId="0" applyNumberFormat="1" applyFont="1" applyFill="1" applyAlignment="1">
      <alignment vertical="center"/>
    </xf>
    <xf numFmtId="41" fontId="3" fillId="0" borderId="0" xfId="0" applyNumberFormat="1" applyFont="1" applyFill="1" applyAlignment="1">
      <alignment vertical="center"/>
    </xf>
    <xf numFmtId="41" fontId="3" fillId="0" borderId="21" xfId="0" applyNumberFormat="1" applyFont="1" applyFill="1" applyBorder="1" applyAlignment="1">
      <alignment vertical="center"/>
    </xf>
    <xf numFmtId="37" fontId="2" fillId="0" borderId="21" xfId="0" applyNumberFormat="1" applyFont="1" applyFill="1" applyBorder="1" applyAlignment="1">
      <alignment horizontal="right" vertical="center"/>
    </xf>
    <xf numFmtId="37" fontId="3" fillId="0" borderId="21" xfId="0" applyNumberFormat="1" applyFont="1" applyFill="1" applyBorder="1" applyAlignment="1">
      <alignment horizontal="right" vertical="center"/>
    </xf>
    <xf numFmtId="37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167" fontId="2" fillId="0" borderId="0" xfId="0" applyNumberFormat="1" applyFont="1" applyFill="1" applyAlignment="1">
      <alignment vertical="center"/>
    </xf>
    <xf numFmtId="167" fontId="2" fillId="0" borderId="0" xfId="0" applyNumberFormat="1" applyFont="1" applyFill="1" applyAlignment="1">
      <alignment horizontal="right" vertical="center"/>
    </xf>
    <xf numFmtId="49" fontId="8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41" fontId="2" fillId="0" borderId="22" xfId="0" applyNumberFormat="1" applyFont="1" applyFill="1" applyBorder="1" applyAlignment="1">
      <alignment vertical="center"/>
    </xf>
    <xf numFmtId="41" fontId="0" fillId="0" borderId="21" xfId="0" applyNumberForma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3" fillId="0" borderId="6" xfId="137" quotePrefix="1" applyNumberFormat="1" applyFont="1" applyFill="1" applyBorder="1" applyAlignment="1">
      <alignment horizontal="center"/>
    </xf>
    <xf numFmtId="167" fontId="2" fillId="0" borderId="0" xfId="137" applyNumberFormat="1" applyFont="1" applyFill="1" applyAlignment="1">
      <alignment horizontal="center"/>
    </xf>
    <xf numFmtId="167" fontId="2" fillId="0" borderId="0" xfId="137" applyNumberFormat="1" applyFont="1" applyFill="1" applyBorder="1" applyAlignment="1">
      <alignment horizontal="center"/>
    </xf>
    <xf numFmtId="167" fontId="2" fillId="0" borderId="0" xfId="137" applyNumberFormat="1" applyFont="1" applyFill="1" applyBorder="1" applyAlignment="1">
      <alignment horizontal="center" vertical="center"/>
    </xf>
    <xf numFmtId="0" fontId="0" fillId="0" borderId="6" xfId="137" quotePrefix="1" applyNumberFormat="1" applyFont="1" applyFill="1" applyBorder="1" applyAlignment="1">
      <alignment horizontal="center"/>
    </xf>
    <xf numFmtId="0" fontId="0" fillId="0" borderId="6" xfId="137" applyNumberFormat="1" applyFont="1" applyFill="1" applyBorder="1" applyAlignment="1">
      <alignment horizontal="center"/>
    </xf>
    <xf numFmtId="167" fontId="5" fillId="0" borderId="0" xfId="137" applyNumberFormat="1" applyFont="1" applyFill="1" applyAlignment="1">
      <alignment horizontal="right"/>
    </xf>
    <xf numFmtId="167" fontId="2" fillId="0" borderId="0" xfId="137" applyNumberFormat="1" applyFont="1" applyFill="1" applyAlignment="1">
      <alignment horizontal="center" vertical="center"/>
    </xf>
    <xf numFmtId="49" fontId="0" fillId="0" borderId="0" xfId="0" applyNumberFormat="1" applyFill="1" applyAlignment="1">
      <alignment horizontal="left" vertical="center"/>
    </xf>
    <xf numFmtId="167" fontId="2" fillId="0" borderId="21" xfId="137" applyNumberFormat="1" applyFont="1" applyFill="1" applyBorder="1" applyAlignment="1">
      <alignment horizontal="center" vertical="center"/>
    </xf>
    <xf numFmtId="0" fontId="0" fillId="0" borderId="6" xfId="137" quotePrefix="1" applyNumberFormat="1" applyFont="1" applyFill="1" applyBorder="1" applyAlignment="1">
      <alignment horizontal="center" vertical="center"/>
    </xf>
    <xf numFmtId="167" fontId="5" fillId="0" borderId="0" xfId="137" applyNumberFormat="1" applyFont="1" applyFill="1" applyAlignment="1">
      <alignment horizontal="right" vertical="center"/>
    </xf>
    <xf numFmtId="0" fontId="3" fillId="0" borderId="21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0" fillId="0" borderId="21" xfId="0" applyFont="1" applyFill="1" applyBorder="1" applyAlignment="1">
      <alignment horizontal="center"/>
    </xf>
    <xf numFmtId="49" fontId="6" fillId="0" borderId="0" xfId="0" applyNumberFormat="1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0" fontId="3" fillId="0" borderId="6" xfId="137" quotePrefix="1" applyNumberFormat="1" applyFont="1" applyFill="1" applyBorder="1" applyAlignment="1">
      <alignment horizontal="center" vertical="center"/>
    </xf>
  </cellXfs>
  <cellStyles count="436">
    <cellStyle name="??" xfId="1"/>
    <cellStyle name="?? [0.00]_ADMAG" xfId="2"/>
    <cellStyle name="???" xfId="3"/>
    <cellStyle name="???? [0.00]_ADMAG" xfId="4"/>
    <cellStyle name="?????????????????" xfId="5"/>
    <cellStyle name="????????????????? [0]_MOGAS97" xfId="6"/>
    <cellStyle name="??????????????????? [0]_MOGAS97" xfId="7"/>
    <cellStyle name="???????????????????_MOGAS97" xfId="8"/>
    <cellStyle name="?????????????????_MOGAS97" xfId="9"/>
    <cellStyle name="????_ADMAG" xfId="10"/>
    <cellStyle name="???[0]_liz-ss" xfId="11"/>
    <cellStyle name="???_'01.11" xfId="12"/>
    <cellStyle name="??_ADMAG" xfId="13"/>
    <cellStyle name="’??? [0.00]_TMCA Spreadsheet(body)" xfId="14"/>
    <cellStyle name="’???_TMCA Spreadsheet(body)" xfId="15"/>
    <cellStyle name="•W?_TMCA Spreadsheet(body)" xfId="16"/>
    <cellStyle name="20 % - Akzent1" xfId="17"/>
    <cellStyle name="20 % - Akzent2" xfId="18"/>
    <cellStyle name="20 % - Akzent3" xfId="19"/>
    <cellStyle name="20 % - Akzent4" xfId="20"/>
    <cellStyle name="20 % - Akzent5" xfId="21"/>
    <cellStyle name="20 % - Akzent6" xfId="22"/>
    <cellStyle name="20% - Accent1 2" xfId="23"/>
    <cellStyle name="20% - Accent1 3" xfId="24"/>
    <cellStyle name="20% - Accent2 2" xfId="25"/>
    <cellStyle name="20% - Accent2 3" xfId="26"/>
    <cellStyle name="20% - Accent3 2" xfId="27"/>
    <cellStyle name="20% - Accent3 3" xfId="28"/>
    <cellStyle name="20% - Accent4 2" xfId="29"/>
    <cellStyle name="20% - Accent4 3" xfId="30"/>
    <cellStyle name="20% - Accent5 2" xfId="31"/>
    <cellStyle name="20% - Accent5 3" xfId="32"/>
    <cellStyle name="20% - Accent6 2" xfId="33"/>
    <cellStyle name="20% - Accent6 3" xfId="34"/>
    <cellStyle name="20% - ส่วนที่ถูกเน้น1" xfId="35"/>
    <cellStyle name="20% - ส่วนที่ถูกเน้น2" xfId="36"/>
    <cellStyle name="20% - ส่วนที่ถูกเน้น3" xfId="37"/>
    <cellStyle name="20% - ส่วนที่ถูกเน้น4" xfId="38"/>
    <cellStyle name="20% - ส่วนที่ถูกเน้น5" xfId="39"/>
    <cellStyle name="20% - ส่วนที่ถูกเน้น6" xfId="40"/>
    <cellStyle name="40 % - Akzent1" xfId="41"/>
    <cellStyle name="40 % - Akzent2" xfId="42"/>
    <cellStyle name="40 % - Akzent3" xfId="43"/>
    <cellStyle name="40 % - Akzent4" xfId="44"/>
    <cellStyle name="40 % - Akzent5" xfId="45"/>
    <cellStyle name="40 % - Akzent6" xfId="46"/>
    <cellStyle name="40% - Accent1 2" xfId="47"/>
    <cellStyle name="40% - Accent1 3" xfId="48"/>
    <cellStyle name="40% - Accent2 2" xfId="49"/>
    <cellStyle name="40% - Accent2 3" xfId="50"/>
    <cellStyle name="40% - Accent3 2" xfId="51"/>
    <cellStyle name="40% - Accent3 3" xfId="52"/>
    <cellStyle name="40% - Accent4 2" xfId="53"/>
    <cellStyle name="40% - Accent4 3" xfId="54"/>
    <cellStyle name="40% - Accent5 2" xfId="55"/>
    <cellStyle name="40% - Accent5 3" xfId="56"/>
    <cellStyle name="40% - Accent6 2" xfId="57"/>
    <cellStyle name="40% - Accent6 3" xfId="58"/>
    <cellStyle name="40% - ส่วนที่ถูกเน้น1" xfId="59"/>
    <cellStyle name="40% - ส่วนที่ถูกเน้น2" xfId="60"/>
    <cellStyle name="40% - ส่วนที่ถูกเน้น3" xfId="61"/>
    <cellStyle name="40% - ส่วนที่ถูกเน้น4" xfId="62"/>
    <cellStyle name="40% - ส่วนที่ถูกเน้น5" xfId="63"/>
    <cellStyle name="40% - ส่วนที่ถูกเน้น6" xfId="64"/>
    <cellStyle name="594941.25" xfId="65"/>
    <cellStyle name="60 % - Akzent1" xfId="66"/>
    <cellStyle name="60 % - Akzent2" xfId="67"/>
    <cellStyle name="60 % - Akzent3" xfId="68"/>
    <cellStyle name="60 % - Akzent4" xfId="69"/>
    <cellStyle name="60 % - Akzent5" xfId="70"/>
    <cellStyle name="60 % - Akzent6" xfId="71"/>
    <cellStyle name="60% - Accent1 2" xfId="72"/>
    <cellStyle name="60% - Accent1 3" xfId="73"/>
    <cellStyle name="60% - Accent2 2" xfId="74"/>
    <cellStyle name="60% - Accent2 3" xfId="75"/>
    <cellStyle name="60% - Accent3 2" xfId="76"/>
    <cellStyle name="60% - Accent3 3" xfId="77"/>
    <cellStyle name="60% - Accent4 2" xfId="78"/>
    <cellStyle name="60% - Accent4 3" xfId="79"/>
    <cellStyle name="60% - Accent5 2" xfId="80"/>
    <cellStyle name="60% - Accent5 3" xfId="81"/>
    <cellStyle name="60% - Accent6 2" xfId="82"/>
    <cellStyle name="60% - Accent6 3" xfId="83"/>
    <cellStyle name="60% - ส่วนที่ถูกเน้น1" xfId="84"/>
    <cellStyle name="60% - ส่วนที่ถูกเน้น2" xfId="85"/>
    <cellStyle name="60% - ส่วนที่ถูกเน้น3" xfId="86"/>
    <cellStyle name="60% - ส่วนที่ถูกเน้น4" xfId="87"/>
    <cellStyle name="60% - ส่วนที่ถูกเน้น5" xfId="88"/>
    <cellStyle name="60% - ส่วนที่ถูกเน้น6" xfId="89"/>
    <cellStyle name="75" xfId="90"/>
    <cellStyle name="AA FRAME" xfId="91"/>
    <cellStyle name="AA HEADING" xfId="92"/>
    <cellStyle name="AA INITIALS" xfId="93"/>
    <cellStyle name="AA INPUT" xfId="94"/>
    <cellStyle name="AA LOCK" xfId="95"/>
    <cellStyle name="AA MGR NAME" xfId="96"/>
    <cellStyle name="AA NORMAL" xfId="97"/>
    <cellStyle name="AA NUMBER" xfId="98"/>
    <cellStyle name="AA NUMBER2" xfId="99"/>
    <cellStyle name="AA QUESTION" xfId="100"/>
    <cellStyle name="AA SHADE" xfId="101"/>
    <cellStyle name="Accent1 2" xfId="102"/>
    <cellStyle name="Accent1 3" xfId="103"/>
    <cellStyle name="Accent2 2" xfId="104"/>
    <cellStyle name="Accent2 3" xfId="105"/>
    <cellStyle name="Accent3 2" xfId="106"/>
    <cellStyle name="Accent3 3" xfId="107"/>
    <cellStyle name="Accent4 2" xfId="108"/>
    <cellStyle name="Accent4 3" xfId="109"/>
    <cellStyle name="Accent5 2" xfId="110"/>
    <cellStyle name="Accent5 3" xfId="111"/>
    <cellStyle name="Accent6 2" xfId="112"/>
    <cellStyle name="Accent6 3" xfId="113"/>
    <cellStyle name="Akzent1" xfId="114"/>
    <cellStyle name="Akzent2" xfId="115"/>
    <cellStyle name="Akzent3" xfId="116"/>
    <cellStyle name="Akzent4" xfId="117"/>
    <cellStyle name="Akzent5" xfId="118"/>
    <cellStyle name="Akzent6" xfId="119"/>
    <cellStyle name="Ausgabe" xfId="120"/>
    <cellStyle name="Bad 2" xfId="121"/>
    <cellStyle name="Bad 3" xfId="122"/>
    <cellStyle name="Berechnung" xfId="123"/>
    <cellStyle name="Border" xfId="124"/>
    <cellStyle name="Calc Currency (0)" xfId="125"/>
    <cellStyle name="Calc Currency (2)" xfId="126"/>
    <cellStyle name="Calc Percent (0)" xfId="127"/>
    <cellStyle name="Calc Percent (1)" xfId="128"/>
    <cellStyle name="Calc Percent (2)" xfId="129"/>
    <cellStyle name="Calc Units (0)" xfId="130"/>
    <cellStyle name="Calc Units (1)" xfId="131"/>
    <cellStyle name="Calc Units (2)" xfId="132"/>
    <cellStyle name="Calculation 2" xfId="133"/>
    <cellStyle name="Calculation 3" xfId="134"/>
    <cellStyle name="Check Cell 2" xfId="135"/>
    <cellStyle name="Check Cell 3" xfId="136"/>
    <cellStyle name="Comma" xfId="137" builtinId="3"/>
    <cellStyle name="Comma  - Style1" xfId="138"/>
    <cellStyle name="Comma  - Style2" xfId="139"/>
    <cellStyle name="Comma  - Style3" xfId="140"/>
    <cellStyle name="Comma  - Style4" xfId="141"/>
    <cellStyle name="Comma  - Style5" xfId="142"/>
    <cellStyle name="Comma  - Style6" xfId="143"/>
    <cellStyle name="Comma  - Style7" xfId="144"/>
    <cellStyle name="Comma  - Style8" xfId="145"/>
    <cellStyle name="Comma [00]" xfId="146"/>
    <cellStyle name="Comma 10" xfId="147"/>
    <cellStyle name="Comma 2" xfId="148"/>
    <cellStyle name="Comma 2 10" xfId="149"/>
    <cellStyle name="Comma 2 2" xfId="150"/>
    <cellStyle name="Comma 2 2 14" xfId="151"/>
    <cellStyle name="Comma 2 2 2" xfId="152"/>
    <cellStyle name="Comma 2 3" xfId="153"/>
    <cellStyle name="Comma 2 4" xfId="154"/>
    <cellStyle name="Comma 2 5" xfId="155"/>
    <cellStyle name="Comma 2 6" xfId="156"/>
    <cellStyle name="Comma 3" xfId="157"/>
    <cellStyle name="Comma 3 2" xfId="158"/>
    <cellStyle name="Comma 4" xfId="159"/>
    <cellStyle name="Comma 5" xfId="160"/>
    <cellStyle name="Comma 6" xfId="161"/>
    <cellStyle name="Comma 7" xfId="162"/>
    <cellStyle name="Comma 8" xfId="163"/>
    <cellStyle name="Comma 9" xfId="164"/>
    <cellStyle name="comma zerodec" xfId="165"/>
    <cellStyle name="Comma0" xfId="166"/>
    <cellStyle name="Copied" xfId="167"/>
    <cellStyle name="Curren - Style3" xfId="168"/>
    <cellStyle name="Curren - Style4" xfId="169"/>
    <cellStyle name="Currency [00]" xfId="170"/>
    <cellStyle name="Currency0" xfId="171"/>
    <cellStyle name="Currency1" xfId="172"/>
    <cellStyle name="Currency2" xfId="173"/>
    <cellStyle name="Dan" xfId="174"/>
    <cellStyle name="Date" xfId="175"/>
    <cellStyle name="Date Short" xfId="176"/>
    <cellStyle name="DELTA" xfId="177"/>
    <cellStyle name="Dezimal [0]_35ERI8T2gbIEMixb4v26icuOo" xfId="178"/>
    <cellStyle name="Dezimal_35ERI8T2gbIEMixb4v26icuOo" xfId="179"/>
    <cellStyle name="Dollar (zero dec)" xfId="180"/>
    <cellStyle name="Eingabe" xfId="181"/>
    <cellStyle name="Enter Currency (0)" xfId="182"/>
    <cellStyle name="Enter Currency (2)" xfId="183"/>
    <cellStyle name="Enter Units (0)" xfId="184"/>
    <cellStyle name="Enter Units (1)" xfId="185"/>
    <cellStyle name="Enter Units (2)" xfId="186"/>
    <cellStyle name="Entered" xfId="187"/>
    <cellStyle name="Ergebnis" xfId="188"/>
    <cellStyle name="Erklärender Text" xfId="189"/>
    <cellStyle name="Explanatory Text 2" xfId="190"/>
    <cellStyle name="Explanatory Text 3" xfId="191"/>
    <cellStyle name="Fixed" xfId="192"/>
    <cellStyle name="Format Number Column" xfId="193"/>
    <cellStyle name="Good 2" xfId="194"/>
    <cellStyle name="Good 3" xfId="195"/>
    <cellStyle name="Grey" xfId="196"/>
    <cellStyle name="Gut" xfId="197"/>
    <cellStyle name="Header1" xfId="198"/>
    <cellStyle name="Header2" xfId="199"/>
    <cellStyle name="Heading" xfId="200"/>
    <cellStyle name="Heading 1 2" xfId="201"/>
    <cellStyle name="Heading 1 3" xfId="202"/>
    <cellStyle name="Heading 2 2" xfId="203"/>
    <cellStyle name="Heading 2 3" xfId="204"/>
    <cellStyle name="Heading 3 2" xfId="205"/>
    <cellStyle name="Heading 3 3" xfId="206"/>
    <cellStyle name="Heading 4 2" xfId="207"/>
    <cellStyle name="Heading 4 3" xfId="208"/>
    <cellStyle name="Indent" xfId="209"/>
    <cellStyle name="Info_Main" xfId="210"/>
    <cellStyle name="Input [yellow]" xfId="211"/>
    <cellStyle name="Input 2" xfId="212"/>
    <cellStyle name="Input 3" xfId="213"/>
    <cellStyle name="InputCurrency" xfId="214"/>
    <cellStyle name="InputPercent1" xfId="215"/>
    <cellStyle name="KPMG Heading 1" xfId="216"/>
    <cellStyle name="KPMG Heading 2" xfId="217"/>
    <cellStyle name="KPMG Heading 3" xfId="218"/>
    <cellStyle name="KPMG Heading 4" xfId="219"/>
    <cellStyle name="KPMG Normal" xfId="220"/>
    <cellStyle name="KPMG Normal Text" xfId="221"/>
    <cellStyle name="left" xfId="222"/>
    <cellStyle name="Link Currency (0)" xfId="223"/>
    <cellStyle name="Link Currency (2)" xfId="224"/>
    <cellStyle name="Link Units (0)" xfId="225"/>
    <cellStyle name="Link Units (1)" xfId="226"/>
    <cellStyle name="Link Units (2)" xfId="227"/>
    <cellStyle name="Linked Cell 2" xfId="228"/>
    <cellStyle name="Linked Cell 3" xfId="229"/>
    <cellStyle name="Miglia - Stile1" xfId="230"/>
    <cellStyle name="Miglia - Stile2" xfId="231"/>
    <cellStyle name="Miglia - Stile3" xfId="232"/>
    <cellStyle name="Miglia - Stile4" xfId="233"/>
    <cellStyle name="Miglia - Stile5" xfId="234"/>
    <cellStyle name="Migliaia (0)" xfId="235"/>
    <cellStyle name="Milliers [0]_AR1194" xfId="236"/>
    <cellStyle name="Milliers_AR1194" xfId="237"/>
    <cellStyle name="Mon?taire [0]_AR1194" xfId="238"/>
    <cellStyle name="Mon?taire_AR1194" xfId="239"/>
    <cellStyle name="Monétaire [0]_laroux" xfId="240"/>
    <cellStyle name="Monétaire_laroux" xfId="241"/>
    <cellStyle name="Neutral 2" xfId="242"/>
    <cellStyle name="Neutral 3" xfId="243"/>
    <cellStyle name="no dec" xfId="244"/>
    <cellStyle name="Normal" xfId="0" builtinId="0"/>
    <cellStyle name="Normal - Stile6" xfId="245"/>
    <cellStyle name="Normal - Stile7" xfId="246"/>
    <cellStyle name="Normal - Stile8" xfId="247"/>
    <cellStyle name="Normal - Style1" xfId="248"/>
    <cellStyle name="Normal - Style2" xfId="249"/>
    <cellStyle name="Normal - Style5" xfId="250"/>
    <cellStyle name="Normal 10" xfId="251"/>
    <cellStyle name="Normal 11" xfId="252"/>
    <cellStyle name="Normal 12" xfId="253"/>
    <cellStyle name="Normal 13" xfId="254"/>
    <cellStyle name="Normal 14" xfId="255"/>
    <cellStyle name="Normal 2" xfId="256"/>
    <cellStyle name="Normal 2 2" xfId="257"/>
    <cellStyle name="Normal 2 3" xfId="258"/>
    <cellStyle name="Normal 3" xfId="259"/>
    <cellStyle name="Normal 3 2" xfId="260"/>
    <cellStyle name="Normal 3 2 2" xfId="261"/>
    <cellStyle name="Normal 3 3" xfId="262"/>
    <cellStyle name="Normal 4" xfId="263"/>
    <cellStyle name="Normal 4 2" xfId="264"/>
    <cellStyle name="Normal 4 2 2" xfId="265"/>
    <cellStyle name="Normal 4 2 3" xfId="266"/>
    <cellStyle name="Normal 4 3" xfId="267"/>
    <cellStyle name="Normal 5" xfId="268"/>
    <cellStyle name="Normal 5 2" xfId="269"/>
    <cellStyle name="Normal 6" xfId="270"/>
    <cellStyle name="Normal 7" xfId="271"/>
    <cellStyle name="Normal 8" xfId="272"/>
    <cellStyle name="Normal 9" xfId="273"/>
    <cellStyle name="Normal0" xfId="274"/>
    <cellStyle name="Note 2" xfId="275"/>
    <cellStyle name="Note 2 2" xfId="276"/>
    <cellStyle name="Note 3" xfId="277"/>
    <cellStyle name="Notiz" xfId="278"/>
    <cellStyle name="Output 2" xfId="279"/>
    <cellStyle name="Output 3" xfId="280"/>
    <cellStyle name="Output Amounts" xfId="281"/>
    <cellStyle name="Output Line Items" xfId="282"/>
    <cellStyle name="PageSubTitle" xfId="283"/>
    <cellStyle name="PageTitle" xfId="284"/>
    <cellStyle name="Percent [0]" xfId="285"/>
    <cellStyle name="Percent [00]" xfId="286"/>
    <cellStyle name="Percent [2]" xfId="287"/>
    <cellStyle name="Percent 12" xfId="288"/>
    <cellStyle name="Percent 2" xfId="289"/>
    <cellStyle name="Percent 2 2" xfId="290"/>
    <cellStyle name="Percent 3" xfId="291"/>
    <cellStyle name="Percent 4" xfId="292"/>
    <cellStyle name="Percent 5" xfId="293"/>
    <cellStyle name="PERCENTAGE" xfId="294"/>
    <cellStyle name="PLAN" xfId="295"/>
    <cellStyle name="PrePop Currency (0)" xfId="296"/>
    <cellStyle name="PrePop Currency (2)" xfId="297"/>
    <cellStyle name="PrePop Units (0)" xfId="298"/>
    <cellStyle name="PrePop Units (1)" xfId="299"/>
    <cellStyle name="PrePop Units (2)" xfId="300"/>
    <cellStyle name="PSChar" xfId="301"/>
    <cellStyle name="PSDate" xfId="302"/>
    <cellStyle name="PSDec" xfId="303"/>
    <cellStyle name="PSHeading" xfId="304"/>
    <cellStyle name="PSInt" xfId="305"/>
    <cellStyle name="PSSpacer" xfId="306"/>
    <cellStyle name="pwstyle" xfId="307"/>
    <cellStyle name="Quantity" xfId="308"/>
    <cellStyle name="RevList" xfId="309"/>
    <cellStyle name="SAPBEXaggData" xfId="310"/>
    <cellStyle name="SAPBEXaggDataEmph" xfId="311"/>
    <cellStyle name="SAPBEXaggItem" xfId="312"/>
    <cellStyle name="SAPBEXaggItemX" xfId="313"/>
    <cellStyle name="SAPBEXchaText" xfId="314"/>
    <cellStyle name="SAPBEXexcBad7" xfId="315"/>
    <cellStyle name="SAPBEXexcBad8" xfId="316"/>
    <cellStyle name="SAPBEXexcBad9" xfId="317"/>
    <cellStyle name="SAPBEXexcCritical4" xfId="318"/>
    <cellStyle name="SAPBEXexcCritical5" xfId="319"/>
    <cellStyle name="SAPBEXexcCritical6" xfId="320"/>
    <cellStyle name="SAPBEXexcGood1" xfId="321"/>
    <cellStyle name="SAPBEXexcGood2" xfId="322"/>
    <cellStyle name="SAPBEXexcGood3" xfId="323"/>
    <cellStyle name="SAPBEXfilterDrill" xfId="324"/>
    <cellStyle name="SAPBEXfilterItem" xfId="325"/>
    <cellStyle name="SAPBEXfilterText" xfId="326"/>
    <cellStyle name="SAPBEXformats" xfId="327"/>
    <cellStyle name="SAPBEXheaderItem" xfId="328"/>
    <cellStyle name="SAPBEXheaderText" xfId="329"/>
    <cellStyle name="SAPBEXHLevel0" xfId="330"/>
    <cellStyle name="SAPBEXHLevel0X" xfId="331"/>
    <cellStyle name="SAPBEXHLevel1" xfId="332"/>
    <cellStyle name="SAPBEXHLevel1X" xfId="333"/>
    <cellStyle name="SAPBEXHLevel2" xfId="334"/>
    <cellStyle name="SAPBEXHLevel2X" xfId="335"/>
    <cellStyle name="SAPBEXHLevel3" xfId="336"/>
    <cellStyle name="SAPBEXHLevel3X" xfId="337"/>
    <cellStyle name="SAPBEXresData" xfId="338"/>
    <cellStyle name="SAPBEXresDataEmph" xfId="339"/>
    <cellStyle name="SAPBEXresItem" xfId="340"/>
    <cellStyle name="SAPBEXresItemX" xfId="341"/>
    <cellStyle name="SAPBEXstdData" xfId="342"/>
    <cellStyle name="SAPBEXstdDataEmph" xfId="343"/>
    <cellStyle name="SAPBEXstdItem" xfId="344"/>
    <cellStyle name="SAPBEXstdItemX" xfId="345"/>
    <cellStyle name="SAPBEXtitle" xfId="346"/>
    <cellStyle name="SAPBEXundefined" xfId="347"/>
    <cellStyle name="SCH1" xfId="348"/>
    <cellStyle name="Schlecht" xfId="349"/>
    <cellStyle name="Standard_9912(4)" xfId="350"/>
    <cellStyle name="Style 1" xfId="351"/>
    <cellStyle name="style1" xfId="352"/>
    <cellStyle name="SubHeading" xfId="353"/>
    <cellStyle name="Subtotal" xfId="354"/>
    <cellStyle name="TED STANDARD" xfId="355"/>
    <cellStyle name="Text Indent A" xfId="356"/>
    <cellStyle name="Text Indent B" xfId="357"/>
    <cellStyle name="Text Indent C" xfId="358"/>
    <cellStyle name="Title 2" xfId="359"/>
    <cellStyle name="Title 3" xfId="360"/>
    <cellStyle name="Total 2" xfId="361"/>
    <cellStyle name="Total 3" xfId="362"/>
    <cellStyle name="Überschrift" xfId="363"/>
    <cellStyle name="Überschrift 1" xfId="364"/>
    <cellStyle name="Überschrift 2" xfId="365"/>
    <cellStyle name="Überschrift 3" xfId="366"/>
    <cellStyle name="Überschrift 4" xfId="367"/>
    <cellStyle name="Überschrift_Abraham verbl. OR 31.12.2011" xfId="368"/>
    <cellStyle name="Valuta (0)" xfId="369"/>
    <cellStyle name="Verknüpfte Zelle" xfId="370"/>
    <cellStyle name="Warnender Text" xfId="371"/>
    <cellStyle name="Warning Text 2" xfId="372"/>
    <cellStyle name="Warning Text 3" xfId="373"/>
    <cellStyle name="wrap" xfId="374"/>
    <cellStyle name="Wไhrung [0]_35ERI8T2gbIEMixb4v26icuOo" xfId="375"/>
    <cellStyle name="Wไhrung_35ERI8T2gbIEMixb4v26icuOo" xfId="376"/>
    <cellStyle name="Zelle überprüfen" xfId="377"/>
    <cellStyle name="ｵﾒﾁ｡ﾒﾃ爼ﾗ靉ﾁ篦ｧﾋﾅﾒﾂﾁﾔｵﾔ" xfId="378"/>
    <cellStyle name="เครื่องหมายจุลภาค [0]_AP US" xfId="379"/>
    <cellStyle name="เครื่องหมายจุลภาค_120010" xfId="380"/>
    <cellStyle name="เครื่องหมายสกุลเงิน [0]_AP US" xfId="381"/>
    <cellStyle name="เครื่องหมายสกุลเงิน_AP US" xfId="382"/>
    <cellStyle name="เชื่อมโยงหลายมิติ" xfId="383"/>
    <cellStyle name="เซลล์ตรวจสอบ" xfId="384"/>
    <cellStyle name="เซลล์ที่มีการเชื่อมโยง" xfId="385"/>
    <cellStyle name="แย่" xfId="386"/>
    <cellStyle name="แสดงผล" xfId="387"/>
    <cellStyle name="การคำนวณ" xfId="388"/>
    <cellStyle name="ข้อความเตือน" xfId="389"/>
    <cellStyle name="ข้อความอธิบาย" xfId="390"/>
    <cellStyle name="ชื่อเรื่อง" xfId="391"/>
    <cellStyle name="ณfน๔_NTCณ๘ป๙ (2)" xfId="392"/>
    <cellStyle name="ดี" xfId="393"/>
    <cellStyle name="ตามการเชื่อมโยงหลายมิติ" xfId="394"/>
    <cellStyle name="น้บะภฒ_95" xfId="395"/>
    <cellStyle name="ปกติ_01-Planing_&amp;_Booking" xfId="396"/>
    <cellStyle name="ป้อนค่า" xfId="397"/>
    <cellStyle name="ปานกลาง" xfId="398"/>
    <cellStyle name="ผลรวม" xfId="399"/>
    <cellStyle name="ฤ?ธถ [0]_95" xfId="400"/>
    <cellStyle name="ฤ?ธถ_95" xfId="401"/>
    <cellStyle name="ฤธถ [0]_95" xfId="402"/>
    <cellStyle name="ฤธถ_95" xfId="403"/>
    <cellStyle name="ลEญ [0]_laroux" xfId="404"/>
    <cellStyle name="ลEญ_laroux" xfId="405"/>
    <cellStyle name="ล๋ศญ [0]_95" xfId="406"/>
    <cellStyle name="ล๋ศญ_95" xfId="407"/>
    <cellStyle name="วฅมุ_4ฟ๙ฝวภ๛" xfId="408"/>
    <cellStyle name="ส่วนที่ถูกเน้น1" xfId="409"/>
    <cellStyle name="ส่วนที่ถูกเน้น2" xfId="410"/>
    <cellStyle name="ส่วนที่ถูกเน้น3" xfId="411"/>
    <cellStyle name="ส่วนที่ถูกเน้น4" xfId="412"/>
    <cellStyle name="ส่วนที่ถูกเน้น5" xfId="413"/>
    <cellStyle name="ส่วนที่ถูกเน้น6" xfId="414"/>
    <cellStyle name="หมายเหตุ" xfId="415"/>
    <cellStyle name="หมายเหตุ 2" xfId="416"/>
    <cellStyle name="หัวเรื่อง 1" xfId="417"/>
    <cellStyle name="หัวเรื่อง 2" xfId="418"/>
    <cellStyle name="หัวเรื่อง 3" xfId="419"/>
    <cellStyle name="หัวเรื่อง 4" xfId="420"/>
    <cellStyle name="_x001d_๐&quot;_x000c_์๒_x000c_฿U_x0001_ญ_x0005_J_x000f__x0007__x0001__x0001_" xfId="421"/>
    <cellStyle name="_x001d_๐๏%$ฟ&amp;_x0017__x000b__x0008_ศ_x001c__x001d__x0007__x0001__x0001_" xfId="422"/>
    <cellStyle name="一般_0006(1)" xfId="423"/>
    <cellStyle name="千分位[0]_LC (2)" xfId="424"/>
    <cellStyle name="千分位_LC (2)" xfId="425"/>
    <cellStyle name="未定義" xfId="426"/>
    <cellStyle name="桁区切り [0.00]_part price" xfId="427"/>
    <cellStyle name="桁区切り_part price" xfId="428"/>
    <cellStyle name="標準_05_AR862為替評価替え確認リスト印刷_帳票レイアウト" xfId="429"/>
    <cellStyle name="爼ﾗ靉ﾁ篦ｧﾋﾅﾒﾂﾁﾔｵﾔ" xfId="430"/>
    <cellStyle name="貨幣 [0]_liz-ss" xfId="431"/>
    <cellStyle name="貨幣[0]_LC (2)" xfId="432"/>
    <cellStyle name="貨幣_LC (2)" xfId="433"/>
    <cellStyle name="通貨 [0.00]_part price" xfId="434"/>
    <cellStyle name="通貨_part price" xfId="43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3"/>
  <sheetViews>
    <sheetView tabSelected="1" view="pageBreakPreview" zoomScale="70" zoomScaleNormal="70" zoomScaleSheetLayoutView="70" workbookViewId="0">
      <selection activeCell="A106" sqref="A1:I1048576"/>
    </sheetView>
  </sheetViews>
  <sheetFormatPr defaultColWidth="9.1796875" defaultRowHeight="20.25" customHeight="1"/>
  <cols>
    <col min="1" max="1" width="42.90625" style="223" customWidth="1"/>
    <col min="2" max="2" width="6" style="217" customWidth="1"/>
    <col min="3" max="3" width="13.453125" style="2" customWidth="1"/>
    <col min="4" max="4" width="1.1796875" style="2" customWidth="1"/>
    <col min="5" max="5" width="13.453125" style="2" customWidth="1"/>
    <col min="6" max="6" width="1.1796875" style="2" customWidth="1"/>
    <col min="7" max="7" width="13.453125" style="2" customWidth="1"/>
    <col min="8" max="8" width="1.1796875" style="2" customWidth="1"/>
    <col min="9" max="9" width="13.453125" style="2" customWidth="1"/>
    <col min="10" max="16384" width="9.1796875" style="62"/>
  </cols>
  <sheetData>
    <row r="1" spans="1:9" ht="20.25" customHeight="1">
      <c r="A1" s="216" t="s">
        <v>0</v>
      </c>
    </row>
    <row r="2" spans="1:9" ht="20.25" customHeight="1">
      <c r="A2" s="216" t="s">
        <v>1</v>
      </c>
    </row>
    <row r="3" spans="1:9" ht="20.25" customHeight="1">
      <c r="A3" s="218" t="s">
        <v>2</v>
      </c>
    </row>
    <row r="4" spans="1:9" s="63" customFormat="1" ht="20.25" customHeight="1">
      <c r="A4" s="219"/>
      <c r="B4" s="220"/>
      <c r="C4" s="3"/>
      <c r="D4" s="3"/>
      <c r="E4" s="3"/>
      <c r="F4" s="3"/>
      <c r="G4" s="277" t="s">
        <v>3</v>
      </c>
      <c r="H4" s="277"/>
      <c r="I4" s="277"/>
    </row>
    <row r="5" spans="1:9" s="63" customFormat="1" ht="21.5" customHeight="1">
      <c r="A5" s="219"/>
      <c r="B5" s="220"/>
      <c r="C5" s="278" t="s">
        <v>4</v>
      </c>
      <c r="D5" s="278"/>
      <c r="E5" s="278"/>
      <c r="F5" s="278"/>
      <c r="G5" s="278" t="s">
        <v>5</v>
      </c>
      <c r="H5" s="278"/>
      <c r="I5" s="278"/>
    </row>
    <row r="6" spans="1:9" s="63" customFormat="1" ht="21.5" customHeight="1">
      <c r="A6" s="221"/>
      <c r="B6" s="222"/>
      <c r="C6" s="274" t="s">
        <v>6</v>
      </c>
      <c r="D6" s="274"/>
      <c r="E6" s="274"/>
      <c r="F6" s="274"/>
      <c r="G6" s="274" t="s">
        <v>7</v>
      </c>
      <c r="H6" s="274"/>
      <c r="I6" s="274"/>
    </row>
    <row r="7" spans="1:9" ht="21.5">
      <c r="B7" s="222"/>
      <c r="C7" s="275" t="s">
        <v>8</v>
      </c>
      <c r="D7" s="276"/>
      <c r="E7" s="276"/>
      <c r="F7" s="9"/>
      <c r="G7" s="275" t="s">
        <v>8</v>
      </c>
      <c r="H7" s="275"/>
      <c r="I7" s="275"/>
    </row>
    <row r="8" spans="1:9" ht="21.5">
      <c r="A8" s="224" t="s">
        <v>9</v>
      </c>
      <c r="B8" s="225" t="s">
        <v>10</v>
      </c>
      <c r="C8" s="7">
        <v>2021</v>
      </c>
      <c r="D8" s="4"/>
      <c r="E8" s="7">
        <v>2020</v>
      </c>
      <c r="F8" s="4"/>
      <c r="G8" s="7">
        <v>2021</v>
      </c>
      <c r="H8" s="4"/>
      <c r="I8" s="7">
        <v>2020</v>
      </c>
    </row>
    <row r="9" spans="1:9" ht="21.5">
      <c r="A9" s="226"/>
      <c r="B9" s="225"/>
      <c r="C9" s="10"/>
      <c r="D9" s="4"/>
      <c r="E9" s="10"/>
      <c r="F9" s="4"/>
      <c r="G9" s="10"/>
      <c r="H9" s="4"/>
      <c r="I9" s="10"/>
    </row>
    <row r="10" spans="1:9" ht="21.5">
      <c r="A10" s="227" t="s">
        <v>11</v>
      </c>
      <c r="B10" s="225"/>
      <c r="C10" s="3"/>
      <c r="D10" s="3"/>
      <c r="E10" s="3"/>
      <c r="F10" s="3"/>
      <c r="G10" s="3"/>
      <c r="H10" s="3"/>
      <c r="I10" s="3"/>
    </row>
    <row r="11" spans="1:9" ht="21.5">
      <c r="A11" s="228" t="s">
        <v>12</v>
      </c>
      <c r="B11" s="225">
        <v>7</v>
      </c>
      <c r="C11" s="16">
        <v>36686058</v>
      </c>
      <c r="D11" s="3"/>
      <c r="E11" s="16">
        <v>57035264</v>
      </c>
      <c r="F11" s="3"/>
      <c r="G11" s="16">
        <v>2678546</v>
      </c>
      <c r="H11" s="3"/>
      <c r="I11" s="16">
        <v>2812094</v>
      </c>
    </row>
    <row r="12" spans="1:9" ht="21.5">
      <c r="A12" s="229" t="s">
        <v>13</v>
      </c>
      <c r="B12" s="225"/>
      <c r="C12" s="16">
        <v>38470747</v>
      </c>
      <c r="D12" s="3"/>
      <c r="E12" s="16">
        <v>29952155</v>
      </c>
      <c r="F12" s="3"/>
      <c r="G12" s="18">
        <v>3425089</v>
      </c>
      <c r="H12" s="3"/>
      <c r="I12" s="18">
        <v>2583561</v>
      </c>
    </row>
    <row r="13" spans="1:9" ht="21.5">
      <c r="A13" s="230" t="s">
        <v>14</v>
      </c>
      <c r="B13" s="225">
        <v>6</v>
      </c>
      <c r="C13" s="18">
        <v>0</v>
      </c>
      <c r="D13" s="3"/>
      <c r="E13" s="18">
        <v>0</v>
      </c>
      <c r="F13" s="3"/>
      <c r="G13" s="3">
        <v>6876278</v>
      </c>
      <c r="H13" s="3"/>
      <c r="I13" s="3">
        <v>20024025</v>
      </c>
    </row>
    <row r="14" spans="1:9" ht="21.5">
      <c r="A14" s="231" t="s">
        <v>341</v>
      </c>
      <c r="B14" s="225">
        <v>6</v>
      </c>
      <c r="C14" s="18">
        <v>12263</v>
      </c>
      <c r="D14" s="3"/>
      <c r="E14" s="18">
        <v>0</v>
      </c>
      <c r="F14" s="3"/>
      <c r="G14" s="18">
        <v>0</v>
      </c>
      <c r="H14" s="3"/>
      <c r="I14" s="18">
        <v>0</v>
      </c>
    </row>
    <row r="15" spans="1:9" ht="21.5">
      <c r="A15" s="232" t="s">
        <v>15</v>
      </c>
      <c r="B15" s="225">
        <v>8</v>
      </c>
      <c r="C15" s="18">
        <v>73431469</v>
      </c>
      <c r="D15" s="3"/>
      <c r="E15" s="18">
        <v>52136060</v>
      </c>
      <c r="F15" s="3"/>
      <c r="G15" s="3">
        <v>2784343</v>
      </c>
      <c r="H15" s="3"/>
      <c r="I15" s="3">
        <v>2776137</v>
      </c>
    </row>
    <row r="16" spans="1:9" ht="21.5">
      <c r="A16" s="232" t="s">
        <v>16</v>
      </c>
      <c r="B16" s="225">
        <v>9</v>
      </c>
      <c r="C16" s="18">
        <v>47955121</v>
      </c>
      <c r="D16" s="233"/>
      <c r="E16" s="18">
        <v>38925031</v>
      </c>
      <c r="F16" s="233"/>
      <c r="G16" s="3">
        <v>789100</v>
      </c>
      <c r="H16" s="233"/>
      <c r="I16" s="3">
        <v>984609</v>
      </c>
    </row>
    <row r="17" spans="1:9" ht="21.5">
      <c r="A17" s="232" t="s">
        <v>17</v>
      </c>
      <c r="B17" s="225">
        <v>30</v>
      </c>
      <c r="C17" s="16">
        <v>3593865</v>
      </c>
      <c r="D17" s="3"/>
      <c r="E17" s="16">
        <v>1116249</v>
      </c>
      <c r="F17" s="3"/>
      <c r="G17" s="18">
        <v>7</v>
      </c>
      <c r="H17" s="3"/>
      <c r="I17" s="18">
        <v>10739</v>
      </c>
    </row>
    <row r="18" spans="1:9" ht="21.5">
      <c r="A18" s="230" t="s">
        <v>18</v>
      </c>
      <c r="B18" s="225"/>
      <c r="C18" s="234">
        <v>274394</v>
      </c>
      <c r="D18" s="235"/>
      <c r="E18" s="234">
        <v>366374</v>
      </c>
      <c r="F18" s="235"/>
      <c r="G18" s="57">
        <v>0</v>
      </c>
      <c r="H18" s="57"/>
      <c r="I18" s="57">
        <v>0</v>
      </c>
    </row>
    <row r="19" spans="1:9" ht="21.5">
      <c r="A19" s="230" t="s">
        <v>19</v>
      </c>
      <c r="B19" s="225"/>
      <c r="C19" s="234">
        <v>5662990</v>
      </c>
      <c r="D19" s="234"/>
      <c r="E19" s="234">
        <v>4424757</v>
      </c>
      <c r="F19" s="234"/>
      <c r="G19" s="57">
        <v>0</v>
      </c>
      <c r="H19" s="234"/>
      <c r="I19" s="57">
        <v>0</v>
      </c>
    </row>
    <row r="20" spans="1:9" ht="21.5">
      <c r="A20" s="230" t="s">
        <v>20</v>
      </c>
      <c r="B20" s="225"/>
      <c r="C20" s="16">
        <v>2403458</v>
      </c>
      <c r="D20" s="19"/>
      <c r="E20" s="16">
        <v>2364811</v>
      </c>
      <c r="F20" s="3"/>
      <c r="G20" s="18">
        <v>231813</v>
      </c>
      <c r="H20" s="3"/>
      <c r="I20" s="18">
        <v>173135</v>
      </c>
    </row>
    <row r="21" spans="1:9" ht="21.5">
      <c r="A21" s="230" t="s">
        <v>21</v>
      </c>
      <c r="B21" s="225">
        <v>6</v>
      </c>
      <c r="C21" s="18">
        <v>171566</v>
      </c>
      <c r="D21" s="19"/>
      <c r="E21" s="18">
        <v>3767364</v>
      </c>
      <c r="F21" s="3"/>
      <c r="G21" s="57">
        <v>0</v>
      </c>
      <c r="H21" s="3"/>
      <c r="I21" s="57" t="s">
        <v>22</v>
      </c>
    </row>
    <row r="22" spans="1:9" ht="21.5">
      <c r="A22" s="230" t="s">
        <v>23</v>
      </c>
      <c r="B22" s="225"/>
      <c r="C22" s="54">
        <v>7872561</v>
      </c>
      <c r="D22" s="20"/>
      <c r="E22" s="54">
        <v>4581620</v>
      </c>
      <c r="F22" s="20"/>
      <c r="G22" s="18">
        <v>53206</v>
      </c>
      <c r="H22" s="20"/>
      <c r="I22" s="18">
        <v>56841</v>
      </c>
    </row>
    <row r="23" spans="1:9" ht="21.5">
      <c r="A23" s="230" t="s">
        <v>24</v>
      </c>
      <c r="B23" s="225"/>
      <c r="C23" s="17">
        <v>15739</v>
      </c>
      <c r="D23" s="3"/>
      <c r="E23" s="17">
        <v>0</v>
      </c>
      <c r="F23" s="3"/>
      <c r="G23" s="17">
        <v>0</v>
      </c>
      <c r="H23" s="3"/>
      <c r="I23" s="17">
        <v>0</v>
      </c>
    </row>
    <row r="24" spans="1:9" ht="21.5">
      <c r="A24" s="224" t="s">
        <v>25</v>
      </c>
      <c r="B24" s="236"/>
      <c r="C24" s="14">
        <f>SUM(C11:C23)</f>
        <v>216550231</v>
      </c>
      <c r="D24" s="1"/>
      <c r="E24" s="14">
        <f>SUM(E11:E23)</f>
        <v>194669685</v>
      </c>
      <c r="F24" s="1"/>
      <c r="G24" s="14">
        <f>SUM(G11:G23)</f>
        <v>16838382</v>
      </c>
      <c r="H24" s="1"/>
      <c r="I24" s="14">
        <f>SUM(I11:I23)</f>
        <v>29421141</v>
      </c>
    </row>
    <row r="25" spans="1:9" ht="21.5">
      <c r="A25" s="237"/>
      <c r="B25" s="225"/>
      <c r="C25" s="3"/>
      <c r="D25" s="3"/>
      <c r="E25" s="3"/>
      <c r="F25" s="3"/>
      <c r="G25" s="3"/>
      <c r="H25" s="3"/>
      <c r="I25" s="3"/>
    </row>
    <row r="26" spans="1:9" ht="21.5">
      <c r="A26" s="216" t="s">
        <v>0</v>
      </c>
      <c r="B26" s="220"/>
      <c r="C26" s="3"/>
      <c r="D26" s="3"/>
      <c r="E26" s="3"/>
      <c r="F26" s="3"/>
      <c r="G26" s="3"/>
      <c r="H26" s="3"/>
      <c r="I26" s="3"/>
    </row>
    <row r="27" spans="1:9" ht="21.5">
      <c r="A27" s="216" t="s">
        <v>1</v>
      </c>
      <c r="B27" s="220"/>
      <c r="C27" s="3"/>
      <c r="D27" s="3"/>
      <c r="E27" s="3"/>
      <c r="F27" s="3"/>
      <c r="G27" s="3"/>
      <c r="H27" s="3"/>
      <c r="I27" s="3"/>
    </row>
    <row r="28" spans="1:9" ht="21.5">
      <c r="A28" s="218" t="s">
        <v>2</v>
      </c>
      <c r="B28" s="220"/>
      <c r="C28" s="3"/>
      <c r="D28" s="3"/>
      <c r="E28" s="3"/>
      <c r="F28" s="3"/>
      <c r="G28" s="3"/>
      <c r="H28" s="3"/>
      <c r="I28" s="3"/>
    </row>
    <row r="29" spans="1:9" ht="21.5">
      <c r="A29" s="218"/>
      <c r="B29" s="220"/>
      <c r="C29" s="3"/>
      <c r="D29" s="3"/>
      <c r="E29" s="3"/>
      <c r="F29" s="3"/>
      <c r="G29" s="277" t="s">
        <v>3</v>
      </c>
      <c r="H29" s="277"/>
      <c r="I29" s="277"/>
    </row>
    <row r="30" spans="1:9" ht="23">
      <c r="A30" s="238"/>
      <c r="B30" s="220"/>
      <c r="C30" s="272" t="s">
        <v>4</v>
      </c>
      <c r="D30" s="272"/>
      <c r="E30" s="272"/>
      <c r="F30" s="272"/>
      <c r="G30" s="272" t="s">
        <v>5</v>
      </c>
      <c r="H30" s="272"/>
      <c r="I30" s="272"/>
    </row>
    <row r="31" spans="1:9" ht="21.5">
      <c r="B31" s="222"/>
      <c r="C31" s="273" t="s">
        <v>6</v>
      </c>
      <c r="D31" s="273"/>
      <c r="E31" s="273"/>
      <c r="F31" s="273"/>
      <c r="G31" s="273" t="s">
        <v>7</v>
      </c>
      <c r="H31" s="273"/>
      <c r="I31" s="273"/>
    </row>
    <row r="32" spans="1:9" ht="21.5">
      <c r="B32" s="222"/>
      <c r="C32" s="275" t="s">
        <v>8</v>
      </c>
      <c r="D32" s="275"/>
      <c r="E32" s="275"/>
      <c r="F32" s="9"/>
      <c r="G32" s="275" t="s">
        <v>8</v>
      </c>
      <c r="H32" s="275"/>
      <c r="I32" s="275"/>
    </row>
    <row r="33" spans="1:9" ht="21.5">
      <c r="A33" s="218" t="s">
        <v>26</v>
      </c>
      <c r="B33" s="225" t="s">
        <v>10</v>
      </c>
      <c r="C33" s="7">
        <v>2021</v>
      </c>
      <c r="D33" s="4"/>
      <c r="E33" s="7">
        <v>2020</v>
      </c>
      <c r="F33" s="4"/>
      <c r="G33" s="7">
        <v>2021</v>
      </c>
      <c r="H33" s="4"/>
      <c r="I33" s="7">
        <v>2020</v>
      </c>
    </row>
    <row r="34" spans="1:9" ht="21.5">
      <c r="A34" s="218"/>
      <c r="B34" s="225"/>
      <c r="C34" s="10"/>
      <c r="D34" s="4"/>
      <c r="E34" s="10"/>
      <c r="F34" s="4"/>
      <c r="G34" s="10"/>
      <c r="H34" s="4"/>
      <c r="I34" s="10"/>
    </row>
    <row r="35" spans="1:9" ht="21.5">
      <c r="A35" s="239" t="s">
        <v>27</v>
      </c>
      <c r="B35" s="225"/>
      <c r="C35" s="3"/>
      <c r="D35" s="3"/>
      <c r="E35" s="3"/>
      <c r="F35" s="3"/>
      <c r="G35" s="3"/>
      <c r="H35" s="3"/>
      <c r="I35" s="3"/>
    </row>
    <row r="36" spans="1:9" ht="21.5">
      <c r="A36" s="232" t="s">
        <v>28</v>
      </c>
      <c r="B36" s="225">
        <v>30</v>
      </c>
      <c r="C36" s="16">
        <v>13034063</v>
      </c>
      <c r="D36" s="3"/>
      <c r="E36" s="16">
        <v>11421702</v>
      </c>
      <c r="F36" s="3"/>
      <c r="G36" s="16">
        <v>761000</v>
      </c>
      <c r="H36" s="3"/>
      <c r="I36" s="16">
        <v>663000</v>
      </c>
    </row>
    <row r="37" spans="1:9" ht="21.5">
      <c r="A37" s="230" t="s">
        <v>29</v>
      </c>
      <c r="B37" s="225">
        <v>10</v>
      </c>
      <c r="C37" s="18">
        <v>0</v>
      </c>
      <c r="D37" s="19"/>
      <c r="E37" s="18">
        <v>0</v>
      </c>
      <c r="F37" s="3"/>
      <c r="G37" s="16">
        <v>228979533</v>
      </c>
      <c r="H37" s="16"/>
      <c r="I37" s="16">
        <v>227367626</v>
      </c>
    </row>
    <row r="38" spans="1:9" ht="21.5">
      <c r="A38" s="232" t="s">
        <v>30</v>
      </c>
      <c r="B38" s="225">
        <v>12</v>
      </c>
      <c r="C38" s="16">
        <v>230428252</v>
      </c>
      <c r="D38" s="3"/>
      <c r="E38" s="16">
        <v>217839231</v>
      </c>
      <c r="F38" s="3"/>
      <c r="G38" s="16">
        <v>1645869</v>
      </c>
      <c r="H38" s="3"/>
      <c r="I38" s="16">
        <v>5533809</v>
      </c>
    </row>
    <row r="39" spans="1:9" ht="21.5">
      <c r="A39" s="232" t="s">
        <v>31</v>
      </c>
      <c r="B39" s="225">
        <v>13</v>
      </c>
      <c r="C39" s="16">
        <v>22411734</v>
      </c>
      <c r="D39" s="233"/>
      <c r="E39" s="16">
        <v>21014106</v>
      </c>
      <c r="F39" s="233"/>
      <c r="G39" s="18">
        <v>4360381</v>
      </c>
      <c r="H39" s="16"/>
      <c r="I39" s="18">
        <v>4360381</v>
      </c>
    </row>
    <row r="40" spans="1:9" ht="21.5">
      <c r="A40" s="232" t="s">
        <v>32</v>
      </c>
      <c r="B40" s="225">
        <v>6</v>
      </c>
      <c r="C40" s="18">
        <v>36788</v>
      </c>
      <c r="D40" s="19"/>
      <c r="E40" s="18">
        <v>49050</v>
      </c>
      <c r="F40" s="3"/>
      <c r="G40" s="18">
        <v>570000</v>
      </c>
      <c r="H40" s="3"/>
      <c r="I40" s="18">
        <v>570000</v>
      </c>
    </row>
    <row r="41" spans="1:9" ht="21.5">
      <c r="A41" s="232" t="s">
        <v>33</v>
      </c>
      <c r="B41" s="225"/>
      <c r="C41" s="16">
        <v>1956196</v>
      </c>
      <c r="D41" s="3"/>
      <c r="E41" s="16">
        <v>1433369</v>
      </c>
      <c r="F41" s="3"/>
      <c r="G41" s="16">
        <v>902258</v>
      </c>
      <c r="H41" s="3"/>
      <c r="I41" s="16">
        <v>355333</v>
      </c>
    </row>
    <row r="42" spans="1:9" ht="21.5">
      <c r="A42" s="232" t="s">
        <v>34</v>
      </c>
      <c r="B42" s="225">
        <v>14</v>
      </c>
      <c r="C42" s="16">
        <v>230507342</v>
      </c>
      <c r="D42" s="3"/>
      <c r="E42" s="16">
        <v>200138278</v>
      </c>
      <c r="F42" s="3"/>
      <c r="G42" s="16">
        <v>15787495</v>
      </c>
      <c r="H42" s="3"/>
      <c r="I42" s="16">
        <v>16834537</v>
      </c>
    </row>
    <row r="43" spans="1:9" ht="21.5">
      <c r="A43" s="232" t="s">
        <v>35</v>
      </c>
      <c r="B43" s="225">
        <v>15</v>
      </c>
      <c r="C43" s="16">
        <v>34663569</v>
      </c>
      <c r="D43" s="3"/>
      <c r="E43" s="16">
        <v>32373333</v>
      </c>
      <c r="F43" s="3"/>
      <c r="G43" s="18">
        <v>372529</v>
      </c>
      <c r="H43" s="3"/>
      <c r="I43" s="18">
        <v>422837</v>
      </c>
    </row>
    <row r="44" spans="1:9" ht="21.5">
      <c r="A44" s="232" t="s">
        <v>36</v>
      </c>
      <c r="B44" s="225">
        <v>16</v>
      </c>
      <c r="C44" s="16">
        <v>60816718</v>
      </c>
      <c r="D44" s="240"/>
      <c r="E44" s="16">
        <v>54565338</v>
      </c>
      <c r="F44" s="240"/>
      <c r="G44" s="18">
        <v>0</v>
      </c>
      <c r="H44" s="19"/>
      <c r="I44" s="18">
        <v>0</v>
      </c>
    </row>
    <row r="45" spans="1:9" ht="21.5">
      <c r="A45" s="232" t="s">
        <v>37</v>
      </c>
      <c r="B45" s="225">
        <v>17</v>
      </c>
      <c r="C45" s="16">
        <v>13649484</v>
      </c>
      <c r="D45" s="3"/>
      <c r="E45" s="16">
        <v>13142577</v>
      </c>
      <c r="F45" s="3"/>
      <c r="G45" s="16">
        <v>19194</v>
      </c>
      <c r="H45" s="3"/>
      <c r="I45" s="16">
        <v>23690</v>
      </c>
    </row>
    <row r="46" spans="1:9" ht="21.5">
      <c r="A46" s="232" t="s">
        <v>38</v>
      </c>
      <c r="B46" s="225">
        <v>9</v>
      </c>
      <c r="C46" s="16">
        <v>9958123</v>
      </c>
      <c r="D46" s="240"/>
      <c r="E46" s="16">
        <v>8531123</v>
      </c>
      <c r="F46" s="240"/>
      <c r="G46" s="18">
        <v>0</v>
      </c>
      <c r="H46" s="240"/>
      <c r="I46" s="18">
        <v>0</v>
      </c>
    </row>
    <row r="47" spans="1:9" ht="21.5">
      <c r="A47" s="230" t="s">
        <v>39</v>
      </c>
      <c r="B47" s="225">
        <v>27</v>
      </c>
      <c r="C47" s="16">
        <v>4964305</v>
      </c>
      <c r="D47" s="3"/>
      <c r="E47" s="16">
        <v>2947591</v>
      </c>
      <c r="F47" s="3"/>
      <c r="G47" s="18">
        <v>1471709</v>
      </c>
      <c r="H47" s="3"/>
      <c r="I47" s="18">
        <v>90697</v>
      </c>
    </row>
    <row r="48" spans="1:9" ht="21.5">
      <c r="A48" s="230" t="s">
        <v>40</v>
      </c>
      <c r="B48" s="225">
        <v>30</v>
      </c>
      <c r="C48" s="18">
        <v>143614</v>
      </c>
      <c r="D48" s="3"/>
      <c r="E48" s="18">
        <v>0</v>
      </c>
      <c r="F48" s="3"/>
      <c r="G48" s="18">
        <v>143614</v>
      </c>
      <c r="H48" s="19"/>
      <c r="I48" s="18">
        <v>0</v>
      </c>
    </row>
    <row r="49" spans="1:9" ht="21.5">
      <c r="A49" s="230" t="s">
        <v>41</v>
      </c>
      <c r="B49" s="236"/>
      <c r="C49" s="22">
        <v>3560201</v>
      </c>
      <c r="D49" s="3"/>
      <c r="E49" s="22">
        <v>3593702</v>
      </c>
      <c r="F49" s="3"/>
      <c r="G49" s="22">
        <v>268070</v>
      </c>
      <c r="H49" s="3"/>
      <c r="I49" s="22">
        <v>163225</v>
      </c>
    </row>
    <row r="50" spans="1:9" ht="21.5">
      <c r="A50" s="224" t="s">
        <v>42</v>
      </c>
      <c r="B50" s="236"/>
      <c r="C50" s="14">
        <f>SUM(C36:C49)</f>
        <v>626130389</v>
      </c>
      <c r="D50" s="1"/>
      <c r="E50" s="14">
        <f>SUM(E36:E49)</f>
        <v>567049400</v>
      </c>
      <c r="F50" s="1"/>
      <c r="G50" s="14">
        <f>SUM(G36:G49)</f>
        <v>255281652</v>
      </c>
      <c r="H50" s="1"/>
      <c r="I50" s="14">
        <f>SUM(I36:I49)</f>
        <v>256385135</v>
      </c>
    </row>
    <row r="51" spans="1:9" ht="22">
      <c r="A51" s="241"/>
      <c r="B51" s="236"/>
      <c r="C51" s="18"/>
      <c r="D51" s="1"/>
      <c r="E51" s="18"/>
      <c r="F51" s="1"/>
      <c r="G51" s="18"/>
      <c r="H51" s="1"/>
      <c r="I51" s="18"/>
    </row>
    <row r="52" spans="1:9" ht="22" thickBot="1">
      <c r="A52" s="224" t="s">
        <v>43</v>
      </c>
      <c r="B52" s="225"/>
      <c r="C52" s="48">
        <f>C24+C50</f>
        <v>842680620</v>
      </c>
      <c r="D52" s="1"/>
      <c r="E52" s="48">
        <f>E24+E50</f>
        <v>761719085</v>
      </c>
      <c r="F52" s="1"/>
      <c r="G52" s="48">
        <f>G24+G50</f>
        <v>272120034</v>
      </c>
      <c r="H52" s="1"/>
      <c r="I52" s="48">
        <f>I24+I50</f>
        <v>285806276</v>
      </c>
    </row>
    <row r="53" spans="1:9" ht="22" thickTop="1">
      <c r="B53" s="236"/>
      <c r="C53" s="3"/>
      <c r="D53" s="3"/>
      <c r="E53" s="3"/>
      <c r="F53" s="3"/>
      <c r="G53" s="3"/>
      <c r="H53" s="3"/>
      <c r="I53" s="3"/>
    </row>
    <row r="54" spans="1:9" ht="21.5">
      <c r="A54" s="216" t="s">
        <v>0</v>
      </c>
      <c r="B54" s="236"/>
      <c r="C54" s="3"/>
      <c r="D54" s="3"/>
      <c r="E54" s="3"/>
      <c r="F54" s="3"/>
      <c r="G54" s="3"/>
      <c r="H54" s="3"/>
      <c r="I54" s="3"/>
    </row>
    <row r="55" spans="1:9" ht="21.5">
      <c r="A55" s="216" t="s">
        <v>1</v>
      </c>
      <c r="B55" s="236"/>
      <c r="C55" s="3"/>
      <c r="D55" s="3"/>
      <c r="E55" s="3"/>
      <c r="F55" s="3"/>
      <c r="G55" s="3"/>
      <c r="H55" s="3"/>
      <c r="I55" s="3"/>
    </row>
    <row r="56" spans="1:9" ht="21.5">
      <c r="A56" s="218" t="s">
        <v>2</v>
      </c>
      <c r="B56" s="236"/>
      <c r="C56" s="3"/>
      <c r="D56" s="3"/>
      <c r="E56" s="3"/>
      <c r="F56" s="3"/>
      <c r="G56" s="3"/>
      <c r="H56" s="3"/>
      <c r="I56" s="3"/>
    </row>
    <row r="57" spans="1:9" ht="23">
      <c r="A57" s="238"/>
      <c r="B57" s="220"/>
      <c r="C57" s="3"/>
      <c r="D57" s="3"/>
      <c r="E57" s="3"/>
      <c r="F57" s="3"/>
      <c r="G57" s="277" t="s">
        <v>3</v>
      </c>
      <c r="H57" s="277"/>
      <c r="I57" s="277"/>
    </row>
    <row r="58" spans="1:9" ht="23">
      <c r="A58" s="238"/>
      <c r="B58" s="220"/>
      <c r="C58" s="272" t="s">
        <v>4</v>
      </c>
      <c r="D58" s="272"/>
      <c r="E58" s="272"/>
      <c r="F58" s="272"/>
      <c r="G58" s="272" t="s">
        <v>5</v>
      </c>
      <c r="H58" s="272"/>
      <c r="I58" s="272"/>
    </row>
    <row r="59" spans="1:9" ht="21.5">
      <c r="B59" s="222"/>
      <c r="C59" s="273" t="s">
        <v>6</v>
      </c>
      <c r="D59" s="273"/>
      <c r="E59" s="273"/>
      <c r="F59" s="273"/>
      <c r="G59" s="273" t="s">
        <v>7</v>
      </c>
      <c r="H59" s="273"/>
      <c r="I59" s="273"/>
    </row>
    <row r="60" spans="1:9" ht="21.5">
      <c r="A60" s="242"/>
      <c r="B60" s="222"/>
      <c r="C60" s="271" t="s">
        <v>8</v>
      </c>
      <c r="D60" s="271"/>
      <c r="E60" s="271"/>
      <c r="F60" s="9"/>
      <c r="G60" s="271" t="s">
        <v>8</v>
      </c>
      <c r="H60" s="271"/>
      <c r="I60" s="271"/>
    </row>
    <row r="61" spans="1:9" ht="21.5">
      <c r="A61" s="218" t="s">
        <v>44</v>
      </c>
      <c r="B61" s="225" t="s">
        <v>10</v>
      </c>
      <c r="C61" s="7">
        <v>2021</v>
      </c>
      <c r="D61" s="4"/>
      <c r="E61" s="7">
        <v>2020</v>
      </c>
      <c r="F61" s="4"/>
      <c r="G61" s="7">
        <v>2021</v>
      </c>
      <c r="H61" s="4"/>
      <c r="I61" s="7">
        <v>2020</v>
      </c>
    </row>
    <row r="62" spans="1:9" ht="21.5">
      <c r="A62" s="218"/>
      <c r="B62" s="225"/>
      <c r="C62" s="10"/>
      <c r="D62" s="4"/>
      <c r="E62" s="10"/>
      <c r="F62" s="4"/>
      <c r="G62" s="10"/>
      <c r="H62" s="4"/>
      <c r="I62" s="10"/>
    </row>
    <row r="63" spans="1:9" ht="21" customHeight="1">
      <c r="A63" s="239" t="s">
        <v>45</v>
      </c>
      <c r="B63" s="222"/>
      <c r="C63" s="3"/>
      <c r="D63" s="3"/>
      <c r="E63" s="3"/>
      <c r="F63" s="3"/>
      <c r="G63" s="3"/>
      <c r="H63" s="3"/>
      <c r="I63" s="3"/>
    </row>
    <row r="64" spans="1:9" ht="21.5">
      <c r="A64" s="232" t="s">
        <v>46</v>
      </c>
      <c r="B64" s="225"/>
      <c r="C64" s="3"/>
      <c r="D64" s="3"/>
      <c r="E64" s="3"/>
      <c r="F64" s="3"/>
      <c r="G64" s="3"/>
      <c r="H64" s="3"/>
      <c r="I64" s="3"/>
    </row>
    <row r="65" spans="1:9" ht="21.5">
      <c r="A65" s="230" t="s">
        <v>47</v>
      </c>
      <c r="B65" s="225">
        <v>18</v>
      </c>
      <c r="C65" s="16">
        <v>70991804</v>
      </c>
      <c r="D65" s="3"/>
      <c r="E65" s="16">
        <v>63846345</v>
      </c>
      <c r="F65" s="3"/>
      <c r="G65" s="18">
        <v>0</v>
      </c>
      <c r="H65" s="3"/>
      <c r="I65" s="3">
        <v>5400000</v>
      </c>
    </row>
    <row r="66" spans="1:9" ht="21.5">
      <c r="A66" s="232" t="s">
        <v>48</v>
      </c>
      <c r="B66" s="225">
        <v>18</v>
      </c>
      <c r="C66" s="16">
        <v>17964321</v>
      </c>
      <c r="D66" s="3"/>
      <c r="E66" s="16">
        <v>38753567</v>
      </c>
      <c r="F66" s="3"/>
      <c r="G66" s="3">
        <v>8487944</v>
      </c>
      <c r="H66" s="3"/>
      <c r="I66" s="3">
        <v>18157729</v>
      </c>
    </row>
    <row r="67" spans="1:9" ht="21.5">
      <c r="A67" s="230" t="s">
        <v>49</v>
      </c>
      <c r="B67" s="225">
        <v>20</v>
      </c>
      <c r="C67" s="16">
        <v>44371714</v>
      </c>
      <c r="D67" s="3"/>
      <c r="E67" s="16">
        <v>32312422</v>
      </c>
      <c r="F67" s="3"/>
      <c r="G67" s="3">
        <v>1147644</v>
      </c>
      <c r="H67" s="3"/>
      <c r="I67" s="3">
        <v>1133099</v>
      </c>
    </row>
    <row r="68" spans="1:9" ht="21.5">
      <c r="A68" s="230" t="s">
        <v>50</v>
      </c>
      <c r="B68" s="220"/>
      <c r="C68" s="16">
        <v>12234209</v>
      </c>
      <c r="D68" s="3"/>
      <c r="E68" s="16">
        <v>9333227</v>
      </c>
      <c r="F68" s="3"/>
      <c r="G68" s="3">
        <v>161986</v>
      </c>
      <c r="H68" s="3"/>
      <c r="I68" s="3">
        <v>159313</v>
      </c>
    </row>
    <row r="69" spans="1:9" ht="21.5">
      <c r="A69" s="232" t="s">
        <v>51</v>
      </c>
      <c r="B69" s="225">
        <v>18</v>
      </c>
      <c r="C69" s="18">
        <v>39064753</v>
      </c>
      <c r="D69" s="16"/>
      <c r="E69" s="18">
        <v>37026783</v>
      </c>
      <c r="F69" s="16"/>
      <c r="G69" s="18">
        <v>12283186</v>
      </c>
      <c r="H69" s="16"/>
      <c r="I69" s="18">
        <v>8500000</v>
      </c>
    </row>
    <row r="70" spans="1:9" ht="21.5">
      <c r="A70" s="232" t="s">
        <v>52</v>
      </c>
      <c r="B70" s="225">
        <v>18</v>
      </c>
      <c r="C70" s="16">
        <v>4439143</v>
      </c>
      <c r="D70" s="16"/>
      <c r="E70" s="16">
        <v>4172469</v>
      </c>
      <c r="F70" s="16"/>
      <c r="G70" s="190">
        <v>145712</v>
      </c>
      <c r="H70" s="16"/>
      <c r="I70" s="190">
        <v>217449</v>
      </c>
    </row>
    <row r="71" spans="1:9" ht="21.5">
      <c r="A71" s="232" t="s">
        <v>53</v>
      </c>
      <c r="B71" s="225" t="s">
        <v>327</v>
      </c>
      <c r="C71" s="16">
        <v>1456136</v>
      </c>
      <c r="D71" s="19"/>
      <c r="E71" s="16">
        <v>423443</v>
      </c>
      <c r="F71" s="16"/>
      <c r="G71" s="18">
        <v>0</v>
      </c>
      <c r="H71" s="16"/>
      <c r="I71" s="3">
        <v>13250742</v>
      </c>
    </row>
    <row r="72" spans="1:9" ht="21.5">
      <c r="A72" s="232" t="s">
        <v>54</v>
      </c>
      <c r="B72" s="220"/>
      <c r="C72" s="16">
        <v>1726944</v>
      </c>
      <c r="D72" s="3"/>
      <c r="E72" s="16">
        <v>2946239</v>
      </c>
      <c r="F72" s="3"/>
      <c r="G72" s="18">
        <v>0</v>
      </c>
      <c r="H72" s="19"/>
      <c r="I72" s="18">
        <v>0</v>
      </c>
    </row>
    <row r="73" spans="1:9" ht="21.5">
      <c r="A73" s="232" t="s">
        <v>55</v>
      </c>
      <c r="B73" s="225">
        <v>30</v>
      </c>
      <c r="C73" s="18">
        <v>169135</v>
      </c>
      <c r="D73" s="16"/>
      <c r="E73" s="18">
        <v>669961</v>
      </c>
      <c r="F73" s="16"/>
      <c r="G73" s="18">
        <v>63952</v>
      </c>
      <c r="H73" s="16"/>
      <c r="I73" s="18">
        <v>60064</v>
      </c>
    </row>
    <row r="74" spans="1:9" ht="21.5">
      <c r="A74" s="232" t="s">
        <v>56</v>
      </c>
      <c r="B74" s="225" t="s">
        <v>57</v>
      </c>
      <c r="C74" s="18">
        <v>11509815</v>
      </c>
      <c r="D74" s="16"/>
      <c r="E74" s="18">
        <v>14662309</v>
      </c>
      <c r="F74" s="16"/>
      <c r="G74" s="18">
        <v>1669245</v>
      </c>
      <c r="H74" s="16"/>
      <c r="I74" s="18">
        <v>1461571</v>
      </c>
    </row>
    <row r="75" spans="1:9" ht="21.5">
      <c r="A75" s="224" t="s">
        <v>58</v>
      </c>
      <c r="B75" s="225"/>
      <c r="C75" s="47">
        <f>SUM(C65:C74)</f>
        <v>203927974</v>
      </c>
      <c r="D75" s="1"/>
      <c r="E75" s="47">
        <f>SUM(E65:E74)</f>
        <v>204146765</v>
      </c>
      <c r="F75" s="1"/>
      <c r="G75" s="47">
        <f>SUM(G65:G74)</f>
        <v>23959669</v>
      </c>
      <c r="H75" s="1"/>
      <c r="I75" s="47">
        <f>SUM(I65:I74)</f>
        <v>48339967</v>
      </c>
    </row>
    <row r="76" spans="1:9" ht="21.5">
      <c r="B76" s="225"/>
      <c r="C76" s="3"/>
      <c r="D76" s="3"/>
      <c r="E76" s="3"/>
      <c r="F76" s="3"/>
      <c r="G76" s="3"/>
      <c r="H76" s="3"/>
      <c r="I76" s="3"/>
    </row>
    <row r="77" spans="1:9" ht="21.5">
      <c r="A77" s="239" t="s">
        <v>59</v>
      </c>
      <c r="B77" s="225"/>
      <c r="C77" s="3"/>
      <c r="D77" s="3"/>
      <c r="E77" s="3"/>
      <c r="F77" s="3"/>
      <c r="G77" s="3"/>
      <c r="H77" s="3"/>
      <c r="I77" s="3"/>
    </row>
    <row r="78" spans="1:9" ht="21.5">
      <c r="A78" s="232" t="s">
        <v>60</v>
      </c>
      <c r="B78" s="225">
        <v>18</v>
      </c>
      <c r="C78" s="16">
        <v>301239870</v>
      </c>
      <c r="D78" s="3"/>
      <c r="E78" s="16">
        <v>244196279</v>
      </c>
      <c r="F78" s="3"/>
      <c r="G78" s="3">
        <v>113607461</v>
      </c>
      <c r="H78" s="3"/>
      <c r="I78" s="3">
        <v>95597523</v>
      </c>
    </row>
    <row r="79" spans="1:9" ht="21.5">
      <c r="A79" s="232" t="s">
        <v>61</v>
      </c>
      <c r="B79" s="225">
        <v>18</v>
      </c>
      <c r="C79" s="18">
        <v>29460702</v>
      </c>
      <c r="D79" s="16"/>
      <c r="E79" s="18">
        <v>27692379</v>
      </c>
      <c r="F79" s="16"/>
      <c r="G79" s="16">
        <v>225143</v>
      </c>
      <c r="H79" s="16"/>
      <c r="I79" s="16">
        <v>186429</v>
      </c>
    </row>
    <row r="80" spans="1:9" ht="21.5">
      <c r="A80" s="230" t="s">
        <v>62</v>
      </c>
      <c r="B80" s="225">
        <v>27</v>
      </c>
      <c r="C80" s="16">
        <v>8554061</v>
      </c>
      <c r="D80" s="3"/>
      <c r="E80" s="16">
        <v>8962390</v>
      </c>
      <c r="F80" s="3"/>
      <c r="G80" s="18">
        <v>0</v>
      </c>
      <c r="H80" s="3"/>
      <c r="I80" s="18">
        <v>0</v>
      </c>
    </row>
    <row r="81" spans="1:9" ht="21.5">
      <c r="A81" s="232" t="s">
        <v>63</v>
      </c>
      <c r="B81" s="225">
        <v>21</v>
      </c>
      <c r="C81" s="16">
        <v>9556316</v>
      </c>
      <c r="D81" s="233"/>
      <c r="E81" s="16">
        <v>10553012</v>
      </c>
      <c r="F81" s="233"/>
      <c r="G81" s="233">
        <v>2703958</v>
      </c>
      <c r="H81" s="233"/>
      <c r="I81" s="233">
        <v>2977226</v>
      </c>
    </row>
    <row r="82" spans="1:9" ht="21.5">
      <c r="A82" s="230" t="s">
        <v>64</v>
      </c>
      <c r="B82" s="225"/>
      <c r="C82" s="16">
        <v>2574360</v>
      </c>
      <c r="D82" s="3"/>
      <c r="E82" s="16">
        <v>2469627</v>
      </c>
      <c r="F82" s="3"/>
      <c r="G82" s="18">
        <v>0</v>
      </c>
      <c r="H82" s="3"/>
      <c r="I82" s="18">
        <v>0</v>
      </c>
    </row>
    <row r="83" spans="1:9" ht="21.5">
      <c r="A83" s="232" t="s">
        <v>65</v>
      </c>
      <c r="B83" s="225">
        <v>30</v>
      </c>
      <c r="C83" s="22">
        <v>230483</v>
      </c>
      <c r="D83" s="190"/>
      <c r="E83" s="22">
        <v>1520065</v>
      </c>
      <c r="F83" s="190"/>
      <c r="G83" s="17">
        <v>0</v>
      </c>
      <c r="H83" s="243"/>
      <c r="I83" s="17">
        <v>248939</v>
      </c>
    </row>
    <row r="84" spans="1:9" ht="21.5">
      <c r="A84" s="224" t="s">
        <v>66</v>
      </c>
      <c r="B84" s="225"/>
      <c r="C84" s="47">
        <f>SUM(C78:C83)</f>
        <v>351615792</v>
      </c>
      <c r="D84" s="1"/>
      <c r="E84" s="47">
        <f>SUM(E78:E83)</f>
        <v>295393752</v>
      </c>
      <c r="F84" s="1"/>
      <c r="G84" s="47">
        <f>SUM(G78:G83)</f>
        <v>116536562</v>
      </c>
      <c r="H84" s="1"/>
      <c r="I84" s="47">
        <f>SUM(I78:I83)</f>
        <v>99010117</v>
      </c>
    </row>
    <row r="85" spans="1:9" ht="22">
      <c r="A85" s="241"/>
      <c r="B85" s="225"/>
      <c r="C85" s="5"/>
      <c r="D85" s="5"/>
      <c r="E85" s="5"/>
      <c r="F85" s="5"/>
      <c r="G85" s="5"/>
      <c r="H85" s="5"/>
      <c r="I85" s="5"/>
    </row>
    <row r="86" spans="1:9" ht="21.5">
      <c r="A86" s="224" t="s">
        <v>67</v>
      </c>
      <c r="B86" s="225"/>
      <c r="C86" s="14">
        <f>C75+C84</f>
        <v>555543766</v>
      </c>
      <c r="D86" s="1"/>
      <c r="E86" s="14">
        <f>E75+E84</f>
        <v>499540517</v>
      </c>
      <c r="F86" s="1"/>
      <c r="G86" s="6">
        <f>G75+G84</f>
        <v>140496231</v>
      </c>
      <c r="H86" s="1"/>
      <c r="I86" s="6">
        <f>I75+I84</f>
        <v>147350084</v>
      </c>
    </row>
    <row r="87" spans="1:9" ht="22">
      <c r="A87" s="241"/>
      <c r="B87" s="225"/>
      <c r="C87" s="5"/>
      <c r="D87" s="1"/>
      <c r="E87" s="5"/>
      <c r="F87" s="1"/>
      <c r="G87" s="5"/>
      <c r="H87" s="1"/>
      <c r="I87" s="5"/>
    </row>
    <row r="88" spans="1:9" ht="21.5">
      <c r="A88" s="216" t="s">
        <v>0</v>
      </c>
      <c r="B88" s="220"/>
      <c r="C88" s="3"/>
      <c r="D88" s="3"/>
      <c r="E88" s="3"/>
      <c r="F88" s="3"/>
      <c r="G88" s="3"/>
      <c r="H88" s="3"/>
      <c r="I88" s="3"/>
    </row>
    <row r="89" spans="1:9" ht="21.5">
      <c r="A89" s="216" t="s">
        <v>1</v>
      </c>
      <c r="B89" s="220"/>
      <c r="C89" s="3"/>
      <c r="D89" s="3"/>
      <c r="E89" s="3"/>
      <c r="F89" s="3"/>
      <c r="G89" s="3"/>
      <c r="H89" s="3"/>
      <c r="I89" s="3"/>
    </row>
    <row r="90" spans="1:9" ht="21.5">
      <c r="A90" s="218" t="s">
        <v>2</v>
      </c>
      <c r="B90" s="220"/>
      <c r="C90" s="3"/>
      <c r="D90" s="3"/>
      <c r="E90" s="3"/>
      <c r="F90" s="3"/>
      <c r="G90" s="3"/>
      <c r="H90" s="3"/>
      <c r="I90" s="3"/>
    </row>
    <row r="91" spans="1:9" ht="23">
      <c r="A91" s="238"/>
      <c r="B91" s="220"/>
      <c r="C91" s="3"/>
      <c r="D91" s="3"/>
      <c r="E91" s="3"/>
      <c r="F91" s="3"/>
      <c r="G91" s="277" t="s">
        <v>3</v>
      </c>
      <c r="H91" s="277"/>
      <c r="I91" s="277"/>
    </row>
    <row r="92" spans="1:9" ht="21.5" customHeight="1">
      <c r="A92" s="238"/>
      <c r="B92" s="220"/>
      <c r="C92" s="272" t="s">
        <v>4</v>
      </c>
      <c r="D92" s="272"/>
      <c r="E92" s="272"/>
      <c r="F92" s="272"/>
      <c r="G92" s="272" t="s">
        <v>5</v>
      </c>
      <c r="H92" s="272"/>
      <c r="I92" s="272"/>
    </row>
    <row r="93" spans="1:9" ht="21.5" customHeight="1">
      <c r="B93" s="222"/>
      <c r="C93" s="273" t="s">
        <v>6</v>
      </c>
      <c r="D93" s="273"/>
      <c r="E93" s="273"/>
      <c r="F93" s="273"/>
      <c r="G93" s="273" t="s">
        <v>7</v>
      </c>
      <c r="H93" s="273"/>
      <c r="I93" s="273"/>
    </row>
    <row r="94" spans="1:9" ht="21.5" customHeight="1">
      <c r="A94" s="242"/>
      <c r="B94" s="222"/>
      <c r="C94" s="271" t="s">
        <v>8</v>
      </c>
      <c r="D94" s="271"/>
      <c r="E94" s="271"/>
      <c r="F94" s="9"/>
      <c r="G94" s="271" t="s">
        <v>8</v>
      </c>
      <c r="H94" s="271"/>
      <c r="I94" s="271"/>
    </row>
    <row r="95" spans="1:9" ht="21.5" customHeight="1">
      <c r="A95" s="218" t="s">
        <v>68</v>
      </c>
      <c r="B95" s="225" t="s">
        <v>10</v>
      </c>
      <c r="C95" s="7">
        <v>2021</v>
      </c>
      <c r="D95" s="4"/>
      <c r="E95" s="7">
        <v>2020</v>
      </c>
      <c r="F95" s="4"/>
      <c r="G95" s="7">
        <v>2021</v>
      </c>
      <c r="H95" s="4"/>
      <c r="I95" s="7">
        <v>2020</v>
      </c>
    </row>
    <row r="96" spans="1:9" ht="21.5" customHeight="1">
      <c r="A96" s="218" t="s">
        <v>69</v>
      </c>
      <c r="B96" s="225"/>
      <c r="C96" s="10"/>
      <c r="D96" s="4"/>
      <c r="E96" s="10"/>
      <c r="F96" s="4"/>
      <c r="G96" s="10"/>
      <c r="H96" s="4"/>
      <c r="I96" s="10"/>
    </row>
    <row r="97" spans="1:9" ht="21.5" customHeight="1">
      <c r="A97" s="239" t="s">
        <v>70</v>
      </c>
      <c r="B97" s="225"/>
      <c r="C97" s="3"/>
      <c r="D97" s="3"/>
      <c r="E97" s="3"/>
      <c r="F97" s="3"/>
      <c r="G97" s="3"/>
      <c r="H97" s="3"/>
      <c r="I97" s="3"/>
    </row>
    <row r="98" spans="1:9" ht="21.5" customHeight="1">
      <c r="A98" s="230" t="s">
        <v>71</v>
      </c>
      <c r="B98" s="225"/>
      <c r="C98" s="3"/>
      <c r="D98" s="3"/>
      <c r="E98" s="3"/>
      <c r="F98" s="3"/>
      <c r="G98" s="3"/>
      <c r="H98" s="3"/>
      <c r="I98" s="3"/>
    </row>
    <row r="99" spans="1:9" ht="21.5" customHeight="1">
      <c r="A99" s="232" t="s">
        <v>72</v>
      </c>
      <c r="B99" s="225"/>
      <c r="C99" s="3"/>
      <c r="D99" s="3"/>
      <c r="E99" s="3"/>
      <c r="F99" s="3"/>
      <c r="G99" s="3"/>
      <c r="H99" s="3"/>
      <c r="I99" s="3"/>
    </row>
    <row r="100" spans="1:9" ht="21.5" customHeight="1" thickBot="1">
      <c r="A100" s="232" t="s">
        <v>73</v>
      </c>
      <c r="B100" s="225"/>
      <c r="C100" s="244">
        <v>9291530</v>
      </c>
      <c r="D100" s="3"/>
      <c r="E100" s="244">
        <v>9291530</v>
      </c>
      <c r="F100" s="3"/>
      <c r="G100" s="21">
        <v>9291530</v>
      </c>
      <c r="H100" s="3"/>
      <c r="I100" s="21">
        <v>9291530</v>
      </c>
    </row>
    <row r="101" spans="1:9" ht="21.5" customHeight="1" thickTop="1">
      <c r="A101" s="232" t="s">
        <v>74</v>
      </c>
      <c r="B101" s="225"/>
      <c r="C101" s="245"/>
      <c r="D101" s="3"/>
      <c r="E101" s="245"/>
      <c r="F101" s="3"/>
      <c r="G101" s="20"/>
      <c r="H101" s="3"/>
      <c r="I101" s="20"/>
    </row>
    <row r="102" spans="1:9" ht="21.5" customHeight="1">
      <c r="A102" s="232" t="s">
        <v>73</v>
      </c>
      <c r="B102" s="225"/>
      <c r="C102" s="16">
        <v>8611242</v>
      </c>
      <c r="D102" s="3"/>
      <c r="E102" s="16">
        <v>8611242</v>
      </c>
      <c r="F102" s="3"/>
      <c r="G102" s="3">
        <v>8611242</v>
      </c>
      <c r="H102" s="3"/>
      <c r="I102" s="3">
        <v>8611242</v>
      </c>
    </row>
    <row r="103" spans="1:9" ht="21.5" customHeight="1">
      <c r="A103" s="232" t="s">
        <v>75</v>
      </c>
      <c r="B103" s="225"/>
      <c r="C103" s="20"/>
      <c r="D103" s="20"/>
      <c r="E103" s="20"/>
      <c r="F103" s="20"/>
      <c r="G103" s="20"/>
      <c r="H103" s="20"/>
      <c r="I103" s="20"/>
    </row>
    <row r="104" spans="1:9" ht="21.5" customHeight="1">
      <c r="A104" s="232" t="s">
        <v>76</v>
      </c>
      <c r="B104" s="225">
        <v>22</v>
      </c>
      <c r="C104" s="16">
        <v>57298909</v>
      </c>
      <c r="D104" s="3"/>
      <c r="E104" s="16">
        <v>57298909</v>
      </c>
      <c r="F104" s="3"/>
      <c r="G104" s="233">
        <v>56408882</v>
      </c>
      <c r="H104" s="3"/>
      <c r="I104" s="233">
        <v>56408882</v>
      </c>
    </row>
    <row r="105" spans="1:9" ht="21.5" customHeight="1">
      <c r="A105" s="232" t="s">
        <v>77</v>
      </c>
      <c r="B105" s="225"/>
      <c r="C105" s="16">
        <v>3582872</v>
      </c>
      <c r="D105" s="3"/>
      <c r="E105" s="16">
        <v>3470021</v>
      </c>
      <c r="F105" s="3"/>
      <c r="G105" s="233">
        <v>3470021</v>
      </c>
      <c r="H105" s="3"/>
      <c r="I105" s="233">
        <v>3470021</v>
      </c>
    </row>
    <row r="106" spans="1:9" ht="21.5" customHeight="1">
      <c r="A106" s="232" t="s">
        <v>78</v>
      </c>
      <c r="B106" s="225"/>
      <c r="C106" s="16"/>
      <c r="D106" s="3"/>
      <c r="E106" s="16"/>
      <c r="F106" s="3"/>
      <c r="G106" s="233"/>
      <c r="H106" s="3"/>
      <c r="I106" s="233"/>
    </row>
    <row r="107" spans="1:9" ht="21.5" customHeight="1">
      <c r="A107" s="232" t="s">
        <v>79</v>
      </c>
      <c r="B107" s="225">
        <v>22</v>
      </c>
      <c r="C107" s="16">
        <v>5458941</v>
      </c>
      <c r="D107" s="3"/>
      <c r="E107" s="16">
        <v>4809941</v>
      </c>
      <c r="F107" s="3"/>
      <c r="G107" s="18">
        <v>0</v>
      </c>
      <c r="H107" s="3"/>
      <c r="I107" s="18">
        <v>0</v>
      </c>
    </row>
    <row r="108" spans="1:9" ht="21.5" customHeight="1">
      <c r="A108" s="232" t="s">
        <v>80</v>
      </c>
      <c r="B108" s="225">
        <v>22</v>
      </c>
      <c r="C108" s="18">
        <v>-9917</v>
      </c>
      <c r="D108" s="3"/>
      <c r="E108" s="18">
        <v>-5159</v>
      </c>
      <c r="F108" s="3"/>
      <c r="G108" s="233">
        <v>490423</v>
      </c>
      <c r="H108" s="3"/>
      <c r="I108" s="233">
        <v>490423</v>
      </c>
    </row>
    <row r="109" spans="1:9" ht="21.5" customHeight="1">
      <c r="A109" s="230" t="s">
        <v>81</v>
      </c>
      <c r="B109" s="225"/>
      <c r="C109" s="3"/>
      <c r="D109" s="3"/>
      <c r="E109" s="3"/>
      <c r="F109" s="3"/>
      <c r="G109" s="3"/>
      <c r="H109" s="3"/>
      <c r="I109" s="3"/>
    </row>
    <row r="110" spans="1:9" ht="21.5" customHeight="1">
      <c r="A110" s="230" t="s">
        <v>82</v>
      </c>
      <c r="B110" s="225">
        <v>22</v>
      </c>
      <c r="C110" s="3"/>
      <c r="D110" s="3"/>
      <c r="E110" s="3"/>
      <c r="F110" s="3"/>
      <c r="G110" s="3"/>
      <c r="H110" s="3"/>
      <c r="I110" s="3"/>
    </row>
    <row r="111" spans="1:9" ht="21.5" customHeight="1">
      <c r="A111" s="232" t="s">
        <v>83</v>
      </c>
      <c r="B111" s="225"/>
      <c r="C111" s="16">
        <v>929166</v>
      </c>
      <c r="D111" s="3"/>
      <c r="E111" s="16">
        <v>929166</v>
      </c>
      <c r="F111" s="3"/>
      <c r="G111" s="16">
        <v>929166</v>
      </c>
      <c r="H111" s="3"/>
      <c r="I111" s="16">
        <v>929166</v>
      </c>
    </row>
    <row r="112" spans="1:9" ht="21.5" customHeight="1">
      <c r="A112" s="230" t="s">
        <v>84</v>
      </c>
      <c r="B112" s="225"/>
      <c r="C112" s="16">
        <v>125248813</v>
      </c>
      <c r="D112" s="20"/>
      <c r="E112" s="16">
        <v>119893131</v>
      </c>
      <c r="F112" s="20"/>
      <c r="G112" s="20">
        <v>47436065</v>
      </c>
      <c r="H112" s="20"/>
      <c r="I112" s="20">
        <v>54224986</v>
      </c>
    </row>
    <row r="113" spans="1:9" ht="21.5" customHeight="1">
      <c r="A113" s="232" t="s">
        <v>85</v>
      </c>
      <c r="B113" s="225">
        <v>19</v>
      </c>
      <c r="C113" s="16">
        <v>-10332356</v>
      </c>
      <c r="D113" s="20"/>
      <c r="E113" s="16">
        <v>-8997459</v>
      </c>
      <c r="F113" s="20"/>
      <c r="G113" s="18">
        <v>-6244707</v>
      </c>
      <c r="H113" s="20"/>
      <c r="I113" s="18">
        <v>-6088210</v>
      </c>
    </row>
    <row r="114" spans="1:9" ht="21.5" customHeight="1">
      <c r="A114" s="232" t="s">
        <v>86</v>
      </c>
      <c r="B114" s="225">
        <v>22</v>
      </c>
      <c r="C114" s="55">
        <v>9279320</v>
      </c>
      <c r="D114" s="233"/>
      <c r="E114" s="55">
        <v>-9073005</v>
      </c>
      <c r="F114" s="233"/>
      <c r="G114" s="246">
        <v>5522711</v>
      </c>
      <c r="H114" s="233"/>
      <c r="I114" s="246">
        <v>5409682</v>
      </c>
    </row>
    <row r="115" spans="1:9" s="64" customFormat="1" ht="21.5" customHeight="1">
      <c r="A115" s="224" t="s">
        <v>87</v>
      </c>
      <c r="B115" s="247"/>
      <c r="C115" s="49">
        <f>SUM(C102:C114)</f>
        <v>200066990</v>
      </c>
      <c r="D115" s="1"/>
      <c r="E115" s="49">
        <f>SUM(E102:E114)</f>
        <v>176936787</v>
      </c>
      <c r="F115" s="1"/>
      <c r="G115" s="49">
        <f>SUM(G102:G114)</f>
        <v>116623803</v>
      </c>
      <c r="H115" s="1"/>
      <c r="I115" s="49">
        <f>SUM(I102:I114)</f>
        <v>123456192</v>
      </c>
    </row>
    <row r="116" spans="1:9" s="64" customFormat="1" ht="21.5" customHeight="1">
      <c r="A116" s="232" t="s">
        <v>88</v>
      </c>
      <c r="B116" s="225">
        <v>23</v>
      </c>
      <c r="C116" s="23">
        <v>15000000</v>
      </c>
      <c r="D116" s="3"/>
      <c r="E116" s="23">
        <v>15000000</v>
      </c>
      <c r="F116" s="3"/>
      <c r="G116" s="23">
        <v>15000000</v>
      </c>
      <c r="H116" s="3"/>
      <c r="I116" s="23">
        <v>15000000</v>
      </c>
    </row>
    <row r="117" spans="1:9" s="64" customFormat="1" ht="21.5" customHeight="1">
      <c r="A117" s="224" t="s">
        <v>89</v>
      </c>
      <c r="B117" s="247"/>
      <c r="C117" s="1"/>
      <c r="D117" s="1"/>
      <c r="E117" s="1"/>
      <c r="F117" s="1"/>
      <c r="G117" s="24"/>
      <c r="H117" s="1"/>
      <c r="I117" s="24"/>
    </row>
    <row r="118" spans="1:9" s="64" customFormat="1" ht="21.5" customHeight="1">
      <c r="A118" s="224" t="s">
        <v>90</v>
      </c>
      <c r="B118" s="247"/>
      <c r="C118" s="49">
        <f>SUM(C115:C116)</f>
        <v>215066990</v>
      </c>
      <c r="D118" s="1"/>
      <c r="E118" s="49">
        <f>SUM(E115:E116)</f>
        <v>191936787</v>
      </c>
      <c r="F118" s="1"/>
      <c r="G118" s="49">
        <f>SUM(G115:G116)</f>
        <v>131623803</v>
      </c>
      <c r="H118" s="1"/>
      <c r="I118" s="49">
        <f>SUM(I115:I116)</f>
        <v>138456192</v>
      </c>
    </row>
    <row r="119" spans="1:9" ht="21.5" customHeight="1">
      <c r="A119" s="232" t="s">
        <v>91</v>
      </c>
      <c r="B119" s="225">
        <v>11</v>
      </c>
      <c r="C119" s="23">
        <v>72069864</v>
      </c>
      <c r="D119" s="3"/>
      <c r="E119" s="23">
        <v>70241781</v>
      </c>
      <c r="F119" s="3"/>
      <c r="G119" s="14">
        <v>0</v>
      </c>
      <c r="H119" s="19"/>
      <c r="I119" s="14">
        <v>0</v>
      </c>
    </row>
    <row r="120" spans="1:9" ht="21.5" customHeight="1">
      <c r="A120" s="224" t="s">
        <v>92</v>
      </c>
      <c r="B120" s="225"/>
      <c r="C120" s="14">
        <f>SUM(C118:C119)</f>
        <v>287136854</v>
      </c>
      <c r="D120" s="1"/>
      <c r="E120" s="14">
        <f>SUM(E118:E119)</f>
        <v>262178568</v>
      </c>
      <c r="F120" s="1"/>
      <c r="G120" s="14">
        <f>SUM(G118:G119)</f>
        <v>131623803</v>
      </c>
      <c r="H120" s="1"/>
      <c r="I120" s="14">
        <f>SUM(I118:I119)</f>
        <v>138456192</v>
      </c>
    </row>
    <row r="121" spans="1:9" ht="21.5" customHeight="1">
      <c r="A121" s="241"/>
      <c r="B121" s="225"/>
      <c r="C121" s="5"/>
      <c r="D121" s="1"/>
      <c r="E121" s="5"/>
      <c r="F121" s="1"/>
      <c r="G121" s="5"/>
      <c r="H121" s="1"/>
      <c r="I121" s="5"/>
    </row>
    <row r="122" spans="1:9" ht="21.5" customHeight="1" thickBot="1">
      <c r="A122" s="224" t="s">
        <v>93</v>
      </c>
      <c r="B122" s="225"/>
      <c r="C122" s="48">
        <f>C86+C120</f>
        <v>842680620</v>
      </c>
      <c r="D122" s="1"/>
      <c r="E122" s="48">
        <f>E86+E120</f>
        <v>761719085</v>
      </c>
      <c r="F122" s="1"/>
      <c r="G122" s="48">
        <f>G86+G120</f>
        <v>272120034</v>
      </c>
      <c r="H122" s="1"/>
      <c r="I122" s="48">
        <f>I86+I120</f>
        <v>285806276</v>
      </c>
    </row>
    <row r="123" spans="1:9" ht="22.5" thickTop="1">
      <c r="A123" s="241"/>
      <c r="B123" s="225"/>
      <c r="C123" s="5"/>
      <c r="D123" s="1"/>
      <c r="E123" s="5"/>
      <c r="F123" s="1"/>
      <c r="G123" s="5"/>
      <c r="H123" s="1"/>
      <c r="I123" s="5"/>
    </row>
  </sheetData>
  <mergeCells count="28">
    <mergeCell ref="G4:I4"/>
    <mergeCell ref="G29:I29"/>
    <mergeCell ref="G57:I57"/>
    <mergeCell ref="G91:I91"/>
    <mergeCell ref="C31:F31"/>
    <mergeCell ref="G31:I31"/>
    <mergeCell ref="C59:F59"/>
    <mergeCell ref="G59:I59"/>
    <mergeCell ref="C58:F58"/>
    <mergeCell ref="G58:I58"/>
    <mergeCell ref="C32:E32"/>
    <mergeCell ref="G32:I32"/>
    <mergeCell ref="C5:F5"/>
    <mergeCell ref="G5:I5"/>
    <mergeCell ref="C30:F30"/>
    <mergeCell ref="G30:I30"/>
    <mergeCell ref="C6:F6"/>
    <mergeCell ref="G6:I6"/>
    <mergeCell ref="C7:E7"/>
    <mergeCell ref="G7:I7"/>
    <mergeCell ref="C60:E60"/>
    <mergeCell ref="G60:I60"/>
    <mergeCell ref="C94:E94"/>
    <mergeCell ref="G94:I94"/>
    <mergeCell ref="C92:F92"/>
    <mergeCell ref="G92:I92"/>
    <mergeCell ref="C93:F93"/>
    <mergeCell ref="G93:I93"/>
  </mergeCells>
  <pageMargins left="0.7" right="0.7" top="0.48" bottom="0.5" header="0.5" footer="0.5"/>
  <pageSetup paperSize="9" scale="83" firstPageNumber="7" fitToHeight="4" orientation="portrait" useFirstPageNumber="1" r:id="rId1"/>
  <headerFooter>
    <oddFooter>&amp;L  The accompanying notes are an integral part of these financial statements.
&amp;C&amp;P</oddFooter>
  </headerFooter>
  <rowBreaks count="3" manualBreakCount="3">
    <brk id="25" max="8" man="1"/>
    <brk id="53" max="8" man="1"/>
    <brk id="87" max="8" man="1"/>
  </rowBreaks>
  <customProperties>
    <customPr name="EpmWorksheetKeyString_GUID" r:id="rId2"/>
  </customProperties>
  <ignoredErrors>
    <ignoredError sqref="F115 H11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3"/>
  <sheetViews>
    <sheetView view="pageBreakPreview" topLeftCell="A88" zoomScale="70" zoomScaleNormal="70" zoomScaleSheetLayoutView="70" workbookViewId="0">
      <selection activeCell="A88" sqref="A1:M1048576"/>
    </sheetView>
  </sheetViews>
  <sheetFormatPr defaultColWidth="9.1796875" defaultRowHeight="20.25" customHeight="1"/>
  <cols>
    <col min="1" max="1" width="2" style="67" customWidth="1"/>
    <col min="2" max="2" width="39.81640625" style="67" customWidth="1"/>
    <col min="3" max="3" width="9.54296875" style="81" customWidth="1"/>
    <col min="4" max="4" width="0.81640625" style="85" customWidth="1"/>
    <col min="5" max="5" width="13.1796875" style="85" customWidth="1"/>
    <col min="6" max="6" width="0.81640625" style="85" customWidth="1"/>
    <col min="7" max="7" width="13.1796875" style="85" customWidth="1"/>
    <col min="8" max="8" width="0.81640625" style="85" customWidth="1"/>
    <col min="9" max="9" width="13.1796875" style="85" customWidth="1"/>
    <col min="10" max="10" width="0.81640625" style="85" customWidth="1"/>
    <col min="11" max="11" width="13.1796875" style="85" customWidth="1"/>
    <col min="12" max="13" width="9.1796875" style="85"/>
    <col min="14" max="16384" width="9.1796875" style="25"/>
  </cols>
  <sheetData>
    <row r="1" spans="1:13" ht="19.5" customHeight="1">
      <c r="A1" s="191" t="s">
        <v>0</v>
      </c>
      <c r="B1" s="191"/>
      <c r="C1" s="191"/>
      <c r="D1" s="191"/>
      <c r="E1" s="192"/>
      <c r="F1" s="192"/>
      <c r="G1" s="192"/>
    </row>
    <row r="2" spans="1:13" ht="19.5" customHeight="1">
      <c r="A2" s="191" t="s">
        <v>1</v>
      </c>
      <c r="B2" s="191"/>
      <c r="C2" s="191"/>
      <c r="D2" s="191"/>
      <c r="E2" s="192"/>
      <c r="F2" s="192"/>
      <c r="G2" s="192"/>
    </row>
    <row r="3" spans="1:13" ht="19.5" customHeight="1">
      <c r="A3" s="195" t="s">
        <v>94</v>
      </c>
      <c r="B3" s="248"/>
      <c r="C3" s="249"/>
      <c r="D3" s="250"/>
    </row>
    <row r="4" spans="1:13" ht="19.5" customHeight="1">
      <c r="E4" s="45"/>
      <c r="F4" s="45"/>
      <c r="G4" s="45"/>
      <c r="H4" s="45"/>
      <c r="I4" s="282" t="s">
        <v>3</v>
      </c>
      <c r="J4" s="282"/>
      <c r="K4" s="282"/>
    </row>
    <row r="5" spans="1:13" ht="21.5" customHeight="1">
      <c r="A5" s="251"/>
      <c r="B5" s="251"/>
      <c r="E5" s="278" t="s">
        <v>4</v>
      </c>
      <c r="F5" s="278"/>
      <c r="G5" s="278"/>
      <c r="H5" s="278"/>
      <c r="I5" s="278" t="s">
        <v>5</v>
      </c>
      <c r="J5" s="278"/>
      <c r="K5" s="278"/>
    </row>
    <row r="6" spans="1:13" ht="21.5" customHeight="1">
      <c r="E6" s="274" t="s">
        <v>6</v>
      </c>
      <c r="F6" s="274"/>
      <c r="G6" s="274"/>
      <c r="H6" s="274"/>
      <c r="I6" s="280" t="s">
        <v>7</v>
      </c>
      <c r="J6" s="280"/>
      <c r="K6" s="280"/>
    </row>
    <row r="7" spans="1:13" ht="21.5" customHeight="1">
      <c r="E7" s="281" t="s">
        <v>95</v>
      </c>
      <c r="F7" s="281"/>
      <c r="G7" s="281"/>
      <c r="H7" s="44"/>
      <c r="I7" s="281" t="s">
        <v>95</v>
      </c>
      <c r="J7" s="281"/>
      <c r="K7" s="281"/>
    </row>
    <row r="8" spans="1:13" ht="21.5" customHeight="1">
      <c r="A8" s="192"/>
      <c r="B8" s="192"/>
      <c r="C8" s="81" t="s">
        <v>10</v>
      </c>
      <c r="D8" s="252"/>
      <c r="E8" s="65">
        <v>2021</v>
      </c>
      <c r="F8" s="33"/>
      <c r="G8" s="65">
        <v>2020</v>
      </c>
      <c r="H8" s="33"/>
      <c r="I8" s="65">
        <v>2021</v>
      </c>
      <c r="J8" s="33"/>
      <c r="K8" s="65">
        <v>2020</v>
      </c>
    </row>
    <row r="9" spans="1:13" ht="21.5" customHeight="1">
      <c r="A9" s="204" t="s">
        <v>96</v>
      </c>
      <c r="B9" s="204"/>
      <c r="C9" s="81">
        <v>6</v>
      </c>
      <c r="D9" s="252"/>
      <c r="E9" s="66"/>
      <c r="F9" s="33"/>
      <c r="G9" s="66"/>
      <c r="H9" s="33"/>
      <c r="I9" s="66"/>
      <c r="J9" s="33"/>
      <c r="K9" s="66"/>
    </row>
    <row r="10" spans="1:13" ht="21.5" customHeight="1">
      <c r="A10" s="67" t="s">
        <v>97</v>
      </c>
      <c r="C10" s="81">
        <v>24</v>
      </c>
      <c r="D10" s="252"/>
      <c r="E10" s="253">
        <v>512704447</v>
      </c>
      <c r="F10" s="254"/>
      <c r="G10" s="253">
        <v>589712922</v>
      </c>
      <c r="H10" s="94"/>
      <c r="I10" s="253">
        <v>27053990</v>
      </c>
      <c r="J10" s="254"/>
      <c r="K10" s="253">
        <v>25521284</v>
      </c>
    </row>
    <row r="11" spans="1:13" ht="21.5" customHeight="1">
      <c r="A11" s="59" t="s">
        <v>98</v>
      </c>
      <c r="C11" s="81" t="s">
        <v>328</v>
      </c>
      <c r="D11" s="252"/>
      <c r="E11" s="253">
        <v>2387910</v>
      </c>
      <c r="F11" s="254"/>
      <c r="G11" s="253">
        <v>1575478</v>
      </c>
      <c r="H11" s="94"/>
      <c r="I11" s="37">
        <v>431974</v>
      </c>
      <c r="J11" s="80"/>
      <c r="K11" s="37">
        <v>882216</v>
      </c>
    </row>
    <row r="12" spans="1:13" ht="21.5" customHeight="1">
      <c r="A12" s="67" t="s">
        <v>99</v>
      </c>
      <c r="D12" s="252"/>
      <c r="E12" s="253">
        <v>743036</v>
      </c>
      <c r="F12" s="254"/>
      <c r="G12" s="253">
        <v>770486</v>
      </c>
      <c r="H12" s="94"/>
      <c r="I12" s="253">
        <v>875103</v>
      </c>
      <c r="J12" s="254"/>
      <c r="K12" s="253">
        <v>1633701</v>
      </c>
    </row>
    <row r="13" spans="1:13" ht="21.5" customHeight="1">
      <c r="A13" s="67" t="s">
        <v>100</v>
      </c>
      <c r="D13" s="252"/>
      <c r="E13" s="253">
        <v>64008</v>
      </c>
      <c r="F13" s="254"/>
      <c r="G13" s="253">
        <v>118005</v>
      </c>
      <c r="H13" s="94"/>
      <c r="I13" s="253">
        <v>5673362</v>
      </c>
      <c r="J13" s="254"/>
      <c r="K13" s="253">
        <v>11642699</v>
      </c>
    </row>
    <row r="14" spans="1:13" s="12" customFormat="1" ht="21.5" customHeight="1">
      <c r="A14" s="279" t="s">
        <v>101</v>
      </c>
      <c r="B14" s="279"/>
      <c r="C14" s="81"/>
      <c r="D14" s="82"/>
      <c r="E14" s="37">
        <v>651140</v>
      </c>
      <c r="F14" s="255"/>
      <c r="G14" s="37">
        <v>993983</v>
      </c>
      <c r="H14" s="255"/>
      <c r="I14" s="36">
        <v>81143</v>
      </c>
      <c r="J14" s="36"/>
      <c r="K14" s="36">
        <v>308017</v>
      </c>
      <c r="L14" s="87"/>
      <c r="M14" s="87"/>
    </row>
    <row r="15" spans="1:13" ht="21.5" customHeight="1">
      <c r="A15" s="59" t="s">
        <v>102</v>
      </c>
      <c r="D15" s="252"/>
      <c r="E15" s="37">
        <v>0</v>
      </c>
      <c r="F15" s="254"/>
      <c r="G15" s="37">
        <v>11198660</v>
      </c>
      <c r="H15" s="94"/>
      <c r="I15" s="37">
        <v>0</v>
      </c>
      <c r="J15" s="254"/>
      <c r="K15" s="37">
        <v>0</v>
      </c>
    </row>
    <row r="16" spans="1:13" ht="21.5" customHeight="1">
      <c r="A16" s="59" t="s">
        <v>103</v>
      </c>
      <c r="D16" s="252"/>
      <c r="E16" s="37"/>
      <c r="F16" s="254"/>
      <c r="G16" s="37"/>
      <c r="H16" s="94"/>
      <c r="I16" s="37"/>
      <c r="J16" s="254"/>
      <c r="K16" s="37"/>
    </row>
    <row r="17" spans="1:13" ht="21.5" customHeight="1">
      <c r="A17" s="59" t="s">
        <v>104</v>
      </c>
      <c r="C17" s="81" t="s">
        <v>356</v>
      </c>
      <c r="D17" s="252"/>
      <c r="E17" s="37">
        <v>486831</v>
      </c>
      <c r="F17" s="254"/>
      <c r="G17" s="37">
        <v>0</v>
      </c>
      <c r="H17" s="94"/>
      <c r="I17" s="37">
        <v>0</v>
      </c>
      <c r="J17" s="254"/>
      <c r="K17" s="37">
        <v>0</v>
      </c>
    </row>
    <row r="18" spans="1:13" ht="21.5" customHeight="1">
      <c r="A18" s="59" t="s">
        <v>359</v>
      </c>
      <c r="C18" s="81">
        <v>12</v>
      </c>
      <c r="D18" s="252"/>
      <c r="E18" s="37">
        <v>7849399</v>
      </c>
      <c r="F18" s="254"/>
      <c r="G18" s="37">
        <v>0</v>
      </c>
      <c r="H18" s="94"/>
      <c r="I18" s="37">
        <v>0</v>
      </c>
      <c r="J18" s="254"/>
      <c r="K18" s="37">
        <v>0</v>
      </c>
    </row>
    <row r="19" spans="1:13" ht="21.5" customHeight="1">
      <c r="A19" s="67" t="s">
        <v>105</v>
      </c>
      <c r="D19" s="252"/>
      <c r="E19" s="253">
        <v>4072906</v>
      </c>
      <c r="F19" s="254"/>
      <c r="G19" s="253">
        <v>3415700</v>
      </c>
      <c r="H19" s="94"/>
      <c r="I19" s="253">
        <v>188072</v>
      </c>
      <c r="J19" s="254"/>
      <c r="K19" s="253">
        <v>68089</v>
      </c>
    </row>
    <row r="20" spans="1:13" ht="21.5" customHeight="1">
      <c r="A20" s="192" t="s">
        <v>106</v>
      </c>
      <c r="B20" s="192"/>
      <c r="D20" s="252"/>
      <c r="E20" s="256">
        <f>SUM(E10:E19)</f>
        <v>528959677</v>
      </c>
      <c r="F20" s="94"/>
      <c r="G20" s="256">
        <f>SUM(G10:G19)</f>
        <v>607785234</v>
      </c>
      <c r="H20" s="94"/>
      <c r="I20" s="256">
        <f>SUM(I10:I19)</f>
        <v>34303644</v>
      </c>
      <c r="J20" s="94"/>
      <c r="K20" s="256">
        <f>SUM(K10:K19)</f>
        <v>40056006</v>
      </c>
    </row>
    <row r="21" spans="1:13" ht="21.5" customHeight="1">
      <c r="A21" s="192"/>
      <c r="B21" s="192"/>
      <c r="D21" s="252"/>
      <c r="E21" s="71"/>
      <c r="F21" s="76"/>
      <c r="G21" s="71"/>
      <c r="H21" s="94"/>
      <c r="I21" s="71"/>
      <c r="J21" s="76"/>
      <c r="K21" s="71"/>
    </row>
    <row r="22" spans="1:13" ht="21.5" customHeight="1">
      <c r="A22" s="204" t="s">
        <v>107</v>
      </c>
      <c r="B22" s="204"/>
      <c r="C22" s="81">
        <v>6</v>
      </c>
      <c r="D22" s="252"/>
      <c r="E22" s="71"/>
      <c r="F22" s="76"/>
      <c r="G22" s="71"/>
      <c r="H22" s="94"/>
      <c r="I22" s="71"/>
      <c r="J22" s="76"/>
      <c r="K22" s="71"/>
    </row>
    <row r="23" spans="1:13" ht="21.5" customHeight="1">
      <c r="A23" s="67" t="s">
        <v>108</v>
      </c>
      <c r="C23" s="81" t="s">
        <v>329</v>
      </c>
      <c r="D23" s="252"/>
      <c r="E23" s="71">
        <v>446814837</v>
      </c>
      <c r="F23" s="76"/>
      <c r="G23" s="71">
        <v>482469521</v>
      </c>
      <c r="H23" s="94"/>
      <c r="I23" s="71">
        <v>25137265</v>
      </c>
      <c r="J23" s="76"/>
      <c r="K23" s="71">
        <v>22808823</v>
      </c>
    </row>
    <row r="24" spans="1:13" ht="21.5" customHeight="1">
      <c r="A24" s="59" t="s">
        <v>109</v>
      </c>
      <c r="C24" s="81">
        <v>26</v>
      </c>
      <c r="D24" s="252"/>
      <c r="E24" s="71">
        <v>20236685</v>
      </c>
      <c r="F24" s="76"/>
      <c r="G24" s="71">
        <v>23900383</v>
      </c>
      <c r="H24" s="94"/>
      <c r="I24" s="71">
        <v>943877</v>
      </c>
      <c r="J24" s="76"/>
      <c r="K24" s="71">
        <v>954875</v>
      </c>
    </row>
    <row r="25" spans="1:13" ht="21.5" customHeight="1">
      <c r="A25" s="257" t="s">
        <v>110</v>
      </c>
      <c r="C25" s="81">
        <v>26</v>
      </c>
      <c r="D25" s="252"/>
      <c r="E25" s="71">
        <v>30643803</v>
      </c>
      <c r="F25" s="76"/>
      <c r="G25" s="71">
        <v>33764608</v>
      </c>
      <c r="H25" s="94"/>
      <c r="I25" s="71">
        <v>2521660</v>
      </c>
      <c r="J25" s="76"/>
      <c r="K25" s="71">
        <v>2347296</v>
      </c>
    </row>
    <row r="26" spans="1:13" ht="21.5" customHeight="1">
      <c r="A26" s="59" t="s">
        <v>111</v>
      </c>
      <c r="B26" s="59"/>
      <c r="D26" s="252"/>
      <c r="E26" s="71"/>
      <c r="F26" s="76"/>
      <c r="G26" s="71"/>
      <c r="H26" s="94"/>
      <c r="I26" s="71"/>
      <c r="J26" s="76"/>
      <c r="K26" s="71"/>
    </row>
    <row r="27" spans="1:13" ht="21.5" customHeight="1">
      <c r="A27" s="59" t="s">
        <v>112</v>
      </c>
      <c r="B27" s="59"/>
      <c r="C27" s="81">
        <v>9</v>
      </c>
      <c r="D27" s="252"/>
      <c r="E27" s="71">
        <v>2381443</v>
      </c>
      <c r="F27" s="76"/>
      <c r="G27" s="71">
        <v>269808</v>
      </c>
      <c r="H27" s="94"/>
      <c r="I27" s="258">
        <v>0</v>
      </c>
      <c r="J27" s="76"/>
      <c r="K27" s="258">
        <v>0</v>
      </c>
    </row>
    <row r="28" spans="1:13" ht="21.5" customHeight="1">
      <c r="A28" s="59" t="s">
        <v>114</v>
      </c>
      <c r="D28" s="252"/>
      <c r="E28" s="258">
        <v>0</v>
      </c>
      <c r="F28" s="76"/>
      <c r="G28" s="258">
        <v>313649</v>
      </c>
      <c r="H28" s="94"/>
      <c r="I28" s="258">
        <v>0</v>
      </c>
      <c r="J28" s="76"/>
      <c r="K28" s="258">
        <v>0</v>
      </c>
    </row>
    <row r="29" spans="1:13" s="12" customFormat="1" ht="21.5" customHeight="1">
      <c r="A29" s="279" t="s">
        <v>113</v>
      </c>
      <c r="B29" s="279"/>
      <c r="C29" s="81"/>
      <c r="D29" s="82"/>
      <c r="E29" s="87"/>
      <c r="F29" s="87"/>
      <c r="G29" s="87"/>
      <c r="H29" s="87"/>
      <c r="I29" s="87"/>
      <c r="J29" s="87"/>
      <c r="K29" s="87"/>
      <c r="L29" s="87"/>
      <c r="M29" s="87"/>
    </row>
    <row r="30" spans="1:13" s="12" customFormat="1" ht="21.5" customHeight="1">
      <c r="A30" s="59" t="s">
        <v>104</v>
      </c>
      <c r="B30" s="59"/>
      <c r="C30" s="81">
        <v>12</v>
      </c>
      <c r="D30" s="82"/>
      <c r="E30" s="37">
        <v>0</v>
      </c>
      <c r="F30" s="84"/>
      <c r="G30" s="37">
        <v>53420</v>
      </c>
      <c r="H30" s="36"/>
      <c r="I30" s="37">
        <v>0</v>
      </c>
      <c r="J30" s="36"/>
      <c r="K30" s="37">
        <v>0</v>
      </c>
      <c r="L30" s="87"/>
      <c r="M30" s="87"/>
    </row>
    <row r="31" spans="1:13" ht="21.5" customHeight="1">
      <c r="A31" s="67" t="s">
        <v>115</v>
      </c>
      <c r="C31" s="81" t="s">
        <v>330</v>
      </c>
      <c r="D31" s="252"/>
      <c r="E31" s="71">
        <v>-278726</v>
      </c>
      <c r="F31" s="76"/>
      <c r="G31" s="71">
        <v>4356294</v>
      </c>
      <c r="H31" s="94"/>
      <c r="I31" s="37">
        <v>0</v>
      </c>
      <c r="J31" s="76"/>
      <c r="K31" s="71">
        <v>-1580</v>
      </c>
    </row>
    <row r="32" spans="1:13" s="12" customFormat="1" ht="21.5" customHeight="1">
      <c r="A32" s="59" t="s">
        <v>116</v>
      </c>
      <c r="B32" s="59"/>
      <c r="C32" s="81">
        <v>15</v>
      </c>
      <c r="D32" s="82"/>
      <c r="E32" s="37">
        <v>2702927</v>
      </c>
      <c r="F32" s="84"/>
      <c r="G32" s="37">
        <v>2469010</v>
      </c>
      <c r="H32" s="36"/>
      <c r="I32" s="36">
        <v>11241</v>
      </c>
      <c r="J32" s="36"/>
      <c r="K32" s="36">
        <v>12260</v>
      </c>
      <c r="L32" s="87"/>
      <c r="M32" s="87"/>
    </row>
    <row r="33" spans="1:13" ht="21.5" customHeight="1">
      <c r="A33" s="59" t="s">
        <v>117</v>
      </c>
      <c r="D33" s="252"/>
      <c r="E33" s="259">
        <v>13893122</v>
      </c>
      <c r="F33" s="76"/>
      <c r="G33" s="259">
        <v>14348954</v>
      </c>
      <c r="H33" s="94"/>
      <c r="I33" s="259">
        <v>5109125</v>
      </c>
      <c r="J33" s="76"/>
      <c r="K33" s="259">
        <v>4857597</v>
      </c>
    </row>
    <row r="34" spans="1:13" ht="21.5" customHeight="1">
      <c r="A34" s="192" t="s">
        <v>118</v>
      </c>
      <c r="B34" s="192"/>
      <c r="D34" s="252"/>
      <c r="E34" s="260">
        <f>SUM(E23:E33)</f>
        <v>516394091</v>
      </c>
      <c r="F34" s="94"/>
      <c r="G34" s="260">
        <f>SUM(G23:G33)</f>
        <v>561945647</v>
      </c>
      <c r="H34" s="94"/>
      <c r="I34" s="260">
        <f>SUM(I23:I33)</f>
        <v>33723168</v>
      </c>
      <c r="J34" s="94"/>
      <c r="K34" s="260">
        <f>SUM(K23:K33)</f>
        <v>30979271</v>
      </c>
    </row>
    <row r="35" spans="1:13" ht="6.75" customHeight="1">
      <c r="A35" s="192"/>
      <c r="B35" s="192"/>
      <c r="D35" s="252"/>
      <c r="E35" s="94"/>
      <c r="F35" s="94"/>
      <c r="G35" s="94"/>
      <c r="H35" s="94"/>
      <c r="I35" s="94"/>
      <c r="J35" s="94"/>
      <c r="K35" s="94"/>
    </row>
    <row r="36" spans="1:13" s="68" customFormat="1" ht="21.5" customHeight="1">
      <c r="A36" s="59" t="s">
        <v>119</v>
      </c>
      <c r="B36" s="67"/>
      <c r="C36" s="85"/>
      <c r="D36" s="85"/>
      <c r="E36" s="85"/>
      <c r="F36" s="85"/>
      <c r="G36" s="85"/>
      <c r="H36" s="85"/>
      <c r="I36" s="85"/>
      <c r="J36" s="85"/>
      <c r="K36" s="85"/>
      <c r="L36" s="270"/>
      <c r="M36" s="270"/>
    </row>
    <row r="37" spans="1:13" s="68" customFormat="1" ht="21.5" customHeight="1">
      <c r="A37" s="59" t="s">
        <v>120</v>
      </c>
      <c r="B37" s="67"/>
      <c r="C37" s="81" t="s">
        <v>331</v>
      </c>
      <c r="D37" s="252"/>
      <c r="E37" s="261">
        <v>4166804</v>
      </c>
      <c r="F37" s="76"/>
      <c r="G37" s="261">
        <v>9253600</v>
      </c>
      <c r="H37" s="76"/>
      <c r="I37" s="259">
        <v>0</v>
      </c>
      <c r="J37" s="258"/>
      <c r="K37" s="259">
        <v>0</v>
      </c>
      <c r="L37" s="270"/>
      <c r="M37" s="270"/>
    </row>
    <row r="38" spans="1:13" ht="21.5" customHeight="1">
      <c r="A38" s="192" t="s">
        <v>121</v>
      </c>
      <c r="B38" s="192"/>
      <c r="D38" s="252"/>
      <c r="E38" s="262">
        <f>SUM(E20-E34)+E37</f>
        <v>16732390</v>
      </c>
      <c r="F38" s="94"/>
      <c r="G38" s="262">
        <f>SUM(G20-G34)+G37</f>
        <v>55093187</v>
      </c>
      <c r="H38" s="94"/>
      <c r="I38" s="262">
        <f>SUM(I20-I34)+I37</f>
        <v>580476</v>
      </c>
      <c r="J38" s="94"/>
      <c r="K38" s="262">
        <f>SUM(K20-K34)+K37</f>
        <v>9076735</v>
      </c>
    </row>
    <row r="39" spans="1:13" ht="21.5" customHeight="1">
      <c r="A39" s="59" t="s">
        <v>122</v>
      </c>
      <c r="C39" s="81">
        <v>27</v>
      </c>
      <c r="D39" s="252"/>
      <c r="E39" s="73">
        <v>2653632</v>
      </c>
      <c r="F39" s="76"/>
      <c r="G39" s="73">
        <v>11001203</v>
      </c>
      <c r="H39" s="94"/>
      <c r="I39" s="73">
        <v>-1485352</v>
      </c>
      <c r="J39" s="76"/>
      <c r="K39" s="73">
        <v>352923</v>
      </c>
    </row>
    <row r="40" spans="1:13" ht="21.5" customHeight="1" thickBot="1">
      <c r="A40" s="192" t="s">
        <v>123</v>
      </c>
      <c r="B40" s="192"/>
      <c r="D40" s="252"/>
      <c r="E40" s="69">
        <f>E38-E39</f>
        <v>14078758</v>
      </c>
      <c r="F40" s="94"/>
      <c r="G40" s="69">
        <f>G38-G39</f>
        <v>44091984</v>
      </c>
      <c r="H40" s="262"/>
      <c r="I40" s="69">
        <f>I38-I39</f>
        <v>2065828</v>
      </c>
      <c r="J40" s="94"/>
      <c r="K40" s="69">
        <f>K38-K39</f>
        <v>8723812</v>
      </c>
    </row>
    <row r="41" spans="1:13" ht="18" customHeight="1" thickTop="1">
      <c r="A41" s="192"/>
      <c r="B41" s="192"/>
      <c r="D41" s="252"/>
      <c r="E41" s="262"/>
      <c r="F41" s="94"/>
      <c r="G41" s="262"/>
      <c r="H41" s="94"/>
      <c r="I41" s="262"/>
      <c r="J41" s="94"/>
      <c r="K41" s="262"/>
    </row>
    <row r="42" spans="1:13" ht="19.5" customHeight="1">
      <c r="A42" s="191" t="s">
        <v>0</v>
      </c>
      <c r="B42" s="191"/>
      <c r="C42" s="191"/>
      <c r="D42" s="191"/>
      <c r="E42" s="192"/>
      <c r="F42" s="192"/>
      <c r="G42" s="192"/>
    </row>
    <row r="43" spans="1:13" ht="19.5" customHeight="1">
      <c r="A43" s="191" t="s">
        <v>1</v>
      </c>
      <c r="B43" s="191"/>
      <c r="C43" s="191"/>
      <c r="D43" s="191"/>
      <c r="E43" s="192"/>
      <c r="F43" s="192"/>
      <c r="G43" s="192"/>
    </row>
    <row r="44" spans="1:13" ht="19.5" customHeight="1">
      <c r="A44" s="195" t="s">
        <v>94</v>
      </c>
      <c r="B44" s="248"/>
      <c r="C44" s="249"/>
      <c r="D44" s="250"/>
    </row>
    <row r="45" spans="1:13" ht="19.5" customHeight="1">
      <c r="E45" s="45"/>
      <c r="F45" s="45"/>
      <c r="G45" s="45"/>
      <c r="H45" s="45"/>
      <c r="I45" s="282" t="s">
        <v>3</v>
      </c>
      <c r="J45" s="282"/>
      <c r="K45" s="282"/>
    </row>
    <row r="46" spans="1:13" ht="19.5" customHeight="1">
      <c r="A46" s="251"/>
      <c r="B46" s="251"/>
      <c r="E46" s="278" t="s">
        <v>4</v>
      </c>
      <c r="F46" s="278"/>
      <c r="G46" s="278"/>
      <c r="H46" s="278"/>
      <c r="I46" s="278" t="s">
        <v>5</v>
      </c>
      <c r="J46" s="278"/>
      <c r="K46" s="278"/>
    </row>
    <row r="47" spans="1:13" ht="19.5" customHeight="1">
      <c r="E47" s="274" t="s">
        <v>6</v>
      </c>
      <c r="F47" s="274"/>
      <c r="G47" s="274"/>
      <c r="H47" s="274"/>
      <c r="I47" s="280" t="s">
        <v>7</v>
      </c>
      <c r="J47" s="280"/>
      <c r="K47" s="280"/>
    </row>
    <row r="48" spans="1:13" ht="21.5" customHeight="1">
      <c r="E48" s="281" t="s">
        <v>95</v>
      </c>
      <c r="F48" s="281"/>
      <c r="G48" s="281"/>
      <c r="H48" s="70"/>
      <c r="I48" s="281" t="s">
        <v>95</v>
      </c>
      <c r="J48" s="281"/>
      <c r="K48" s="281"/>
    </row>
    <row r="49" spans="1:13" ht="21.5" customHeight="1">
      <c r="A49" s="192"/>
      <c r="B49" s="192"/>
      <c r="C49" s="81" t="s">
        <v>10</v>
      </c>
      <c r="D49" s="252"/>
      <c r="E49" s="65">
        <v>2021</v>
      </c>
      <c r="F49" s="33"/>
      <c r="G49" s="65">
        <v>2020</v>
      </c>
      <c r="H49" s="33"/>
      <c r="I49" s="65">
        <v>2021</v>
      </c>
      <c r="J49" s="33"/>
      <c r="K49" s="65">
        <v>2020</v>
      </c>
    </row>
    <row r="50" spans="1:13" s="68" customFormat="1" ht="21.5" customHeight="1">
      <c r="A50" s="203" t="s">
        <v>124</v>
      </c>
      <c r="B50" s="67"/>
      <c r="C50" s="81"/>
      <c r="D50" s="252"/>
      <c r="E50" s="71"/>
      <c r="F50" s="76"/>
      <c r="G50" s="71"/>
      <c r="H50" s="76"/>
      <c r="I50" s="71"/>
      <c r="J50" s="76"/>
      <c r="K50" s="71"/>
      <c r="L50" s="270"/>
      <c r="M50" s="270"/>
    </row>
    <row r="51" spans="1:13" s="68" customFormat="1" ht="21.5" customHeight="1">
      <c r="A51" s="67" t="s">
        <v>125</v>
      </c>
      <c r="B51" s="67"/>
      <c r="C51" s="81"/>
      <c r="D51" s="252"/>
      <c r="E51" s="71">
        <v>13028259</v>
      </c>
      <c r="F51" s="76"/>
      <c r="G51" s="71">
        <v>26022389</v>
      </c>
      <c r="H51" s="76"/>
      <c r="I51" s="72">
        <v>2065828</v>
      </c>
      <c r="J51" s="76"/>
      <c r="K51" s="72">
        <v>8723812</v>
      </c>
      <c r="L51" s="270"/>
      <c r="M51" s="270"/>
    </row>
    <row r="52" spans="1:13" ht="21.5" customHeight="1">
      <c r="A52" s="59" t="s">
        <v>126</v>
      </c>
      <c r="D52" s="252"/>
      <c r="E52" s="73">
        <v>1050499</v>
      </c>
      <c r="F52" s="76"/>
      <c r="G52" s="73">
        <v>18069595</v>
      </c>
      <c r="H52" s="94"/>
      <c r="I52" s="74">
        <v>0</v>
      </c>
      <c r="J52" s="94"/>
      <c r="K52" s="74">
        <v>0</v>
      </c>
    </row>
    <row r="53" spans="1:13" ht="21.5" customHeight="1" thickBot="1">
      <c r="A53" s="192" t="s">
        <v>123</v>
      </c>
      <c r="B53" s="192"/>
      <c r="D53" s="252"/>
      <c r="E53" s="75">
        <f>SUM(E51:E52)</f>
        <v>14078758</v>
      </c>
      <c r="F53" s="94"/>
      <c r="G53" s="75">
        <f>SUM(G51:G52)</f>
        <v>44091984</v>
      </c>
      <c r="H53" s="94"/>
      <c r="I53" s="75">
        <f>SUM(I51:I52)</f>
        <v>2065828</v>
      </c>
      <c r="J53" s="94"/>
      <c r="K53" s="75">
        <f>SUM(K51:K52)</f>
        <v>8723812</v>
      </c>
    </row>
    <row r="54" spans="1:13" ht="14.5" thickTop="1">
      <c r="A54" s="192"/>
      <c r="B54" s="192"/>
      <c r="D54" s="252"/>
      <c r="E54" s="76"/>
      <c r="F54" s="76"/>
      <c r="G54" s="76"/>
      <c r="H54" s="94"/>
      <c r="I54" s="76"/>
      <c r="J54" s="76"/>
      <c r="K54" s="76"/>
    </row>
    <row r="55" spans="1:13" ht="19.5" customHeight="1" thickBot="1">
      <c r="A55" s="192" t="s">
        <v>127</v>
      </c>
      <c r="B55" s="192"/>
      <c r="C55" s="81">
        <v>28</v>
      </c>
      <c r="D55" s="252"/>
      <c r="E55" s="77">
        <v>1.56</v>
      </c>
      <c r="F55" s="194"/>
      <c r="G55" s="77">
        <v>3.14</v>
      </c>
      <c r="H55" s="194"/>
      <c r="I55" s="77">
        <v>0.17</v>
      </c>
      <c r="J55" s="194"/>
      <c r="K55" s="77">
        <v>0.95</v>
      </c>
    </row>
    <row r="56" spans="1:13" s="12" customFormat="1" ht="21.65" customHeight="1" thickTop="1" thickBot="1">
      <c r="A56" s="192" t="s">
        <v>128</v>
      </c>
      <c r="B56" s="192"/>
      <c r="C56" s="81">
        <v>28</v>
      </c>
      <c r="D56" s="263"/>
      <c r="E56" s="78">
        <v>1.55</v>
      </c>
      <c r="F56" s="264"/>
      <c r="G56" s="78">
        <v>3.1</v>
      </c>
      <c r="H56" s="265"/>
      <c r="I56" s="77">
        <v>0.17</v>
      </c>
      <c r="J56" s="265"/>
      <c r="K56" s="78">
        <v>0.94</v>
      </c>
      <c r="L56" s="87"/>
      <c r="M56" s="87"/>
    </row>
    <row r="57" spans="1:13" ht="19.5" customHeight="1" thickTop="1">
      <c r="D57" s="252"/>
      <c r="E57" s="194"/>
      <c r="F57" s="194"/>
      <c r="G57" s="194"/>
      <c r="H57" s="194"/>
      <c r="I57" s="194"/>
      <c r="J57" s="194"/>
      <c r="K57" s="194"/>
    </row>
    <row r="58" spans="1:13" s="12" customFormat="1" ht="20.25" customHeight="1">
      <c r="A58" s="191" t="s">
        <v>0</v>
      </c>
      <c r="B58" s="191"/>
      <c r="C58" s="191"/>
      <c r="D58" s="191"/>
      <c r="E58" s="191"/>
      <c r="F58" s="191"/>
      <c r="G58" s="191"/>
      <c r="H58" s="87"/>
      <c r="I58" s="87"/>
      <c r="J58" s="87"/>
      <c r="K58" s="87"/>
      <c r="L58" s="87"/>
      <c r="M58" s="87"/>
    </row>
    <row r="59" spans="1:13" s="12" customFormat="1" ht="20.25" customHeight="1">
      <c r="A59" s="191" t="s">
        <v>1</v>
      </c>
      <c r="B59" s="191"/>
      <c r="C59" s="191"/>
      <c r="D59" s="191"/>
      <c r="E59" s="191"/>
      <c r="F59" s="191"/>
      <c r="G59" s="191"/>
      <c r="H59" s="87"/>
      <c r="I59" s="87"/>
      <c r="J59" s="87"/>
      <c r="K59" s="87"/>
      <c r="L59" s="87"/>
      <c r="M59" s="87"/>
    </row>
    <row r="60" spans="1:13" s="12" customFormat="1" ht="20.25" customHeight="1">
      <c r="A60" s="266" t="s">
        <v>129</v>
      </c>
      <c r="B60" s="248"/>
      <c r="C60" s="267"/>
      <c r="D60" s="250"/>
      <c r="E60" s="250"/>
      <c r="F60" s="250"/>
      <c r="G60" s="250"/>
      <c r="H60" s="87"/>
      <c r="I60" s="87"/>
      <c r="J60" s="87"/>
      <c r="K60" s="87"/>
      <c r="L60" s="87"/>
      <c r="M60" s="87"/>
    </row>
    <row r="61" spans="1:13" ht="19.5" customHeight="1">
      <c r="E61" s="45"/>
      <c r="F61" s="45"/>
      <c r="G61" s="45"/>
      <c r="H61" s="45"/>
      <c r="I61" s="282" t="s">
        <v>3</v>
      </c>
      <c r="J61" s="282"/>
      <c r="K61" s="282"/>
    </row>
    <row r="62" spans="1:13" s="12" customFormat="1" ht="21" customHeight="1">
      <c r="A62" s="192"/>
      <c r="B62" s="192"/>
      <c r="C62" s="81"/>
      <c r="D62" s="87"/>
      <c r="E62" s="278" t="s">
        <v>4</v>
      </c>
      <c r="F62" s="278"/>
      <c r="G62" s="278"/>
      <c r="H62" s="278"/>
      <c r="I62" s="278" t="s">
        <v>5</v>
      </c>
      <c r="J62" s="278"/>
      <c r="K62" s="278"/>
      <c r="L62" s="87"/>
      <c r="M62" s="87"/>
    </row>
    <row r="63" spans="1:13" s="12" customFormat="1" ht="21" customHeight="1">
      <c r="A63" s="192"/>
      <c r="B63" s="192"/>
      <c r="C63" s="81"/>
      <c r="D63" s="87"/>
      <c r="E63" s="274" t="s">
        <v>6</v>
      </c>
      <c r="F63" s="274"/>
      <c r="G63" s="274"/>
      <c r="H63" s="274"/>
      <c r="I63" s="280" t="s">
        <v>7</v>
      </c>
      <c r="J63" s="280"/>
      <c r="K63" s="280"/>
      <c r="L63" s="87"/>
      <c r="M63" s="87"/>
    </row>
    <row r="64" spans="1:13" ht="21" customHeight="1">
      <c r="A64" s="192"/>
      <c r="B64" s="192"/>
      <c r="C64" s="85"/>
      <c r="E64" s="281" t="s">
        <v>95</v>
      </c>
      <c r="F64" s="281"/>
      <c r="G64" s="281"/>
      <c r="H64" s="44"/>
      <c r="I64" s="281" t="s">
        <v>95</v>
      </c>
      <c r="J64" s="281"/>
      <c r="K64" s="281"/>
    </row>
    <row r="65" spans="1:13" ht="21" customHeight="1">
      <c r="A65" s="192"/>
      <c r="B65" s="192"/>
      <c r="C65" s="81" t="s">
        <v>10</v>
      </c>
      <c r="E65" s="65">
        <v>2021</v>
      </c>
      <c r="F65" s="33"/>
      <c r="G65" s="65">
        <v>2020</v>
      </c>
      <c r="H65" s="33"/>
      <c r="I65" s="65">
        <v>2021</v>
      </c>
      <c r="J65" s="33"/>
      <c r="K65" s="65">
        <v>2020</v>
      </c>
    </row>
    <row r="66" spans="1:13" ht="3" customHeight="1">
      <c r="A66" s="192"/>
      <c r="B66" s="192"/>
      <c r="E66" s="66"/>
      <c r="F66" s="33"/>
      <c r="G66" s="66"/>
      <c r="H66" s="33"/>
      <c r="I66" s="66"/>
      <c r="J66" s="33"/>
      <c r="K66" s="66"/>
    </row>
    <row r="67" spans="1:13" s="12" customFormat="1" ht="21.5" customHeight="1">
      <c r="A67" s="192" t="s">
        <v>123</v>
      </c>
      <c r="B67" s="59"/>
      <c r="C67" s="81"/>
      <c r="D67" s="82"/>
      <c r="E67" s="92">
        <v>14078758</v>
      </c>
      <c r="F67" s="92"/>
      <c r="G67" s="92">
        <v>44091984</v>
      </c>
      <c r="H67" s="92"/>
      <c r="I67" s="92">
        <v>2065828</v>
      </c>
      <c r="J67" s="92"/>
      <c r="K67" s="92">
        <v>8723812</v>
      </c>
      <c r="L67" s="87"/>
      <c r="M67" s="87"/>
    </row>
    <row r="68" spans="1:13" s="12" customFormat="1" ht="5.25" customHeight="1">
      <c r="A68" s="59"/>
      <c r="B68" s="59"/>
      <c r="C68" s="81"/>
      <c r="D68" s="82"/>
      <c r="E68" s="91"/>
      <c r="F68" s="91"/>
      <c r="G68" s="91"/>
      <c r="H68" s="91"/>
      <c r="I68" s="91"/>
      <c r="J68" s="91"/>
      <c r="K68" s="91"/>
      <c r="L68" s="87"/>
      <c r="M68" s="87"/>
    </row>
    <row r="69" spans="1:13" s="12" customFormat="1" ht="21.5" customHeight="1">
      <c r="A69" s="192" t="s">
        <v>130</v>
      </c>
      <c r="B69" s="59"/>
      <c r="C69" s="81"/>
      <c r="D69" s="82"/>
      <c r="E69" s="91"/>
      <c r="F69" s="91"/>
      <c r="G69" s="91"/>
      <c r="H69" s="91"/>
      <c r="I69" s="91"/>
      <c r="J69" s="91"/>
      <c r="K69" s="91"/>
      <c r="L69" s="87"/>
      <c r="M69" s="87"/>
    </row>
    <row r="70" spans="1:13" s="12" customFormat="1" ht="21.5" customHeight="1">
      <c r="A70" s="204" t="s">
        <v>131</v>
      </c>
      <c r="B70" s="67"/>
      <c r="C70" s="81"/>
      <c r="D70" s="82"/>
      <c r="E70" s="91"/>
      <c r="F70" s="91"/>
      <c r="G70" s="91"/>
      <c r="H70" s="91"/>
      <c r="I70" s="91"/>
      <c r="J70" s="91"/>
      <c r="K70" s="91"/>
      <c r="L70" s="87"/>
      <c r="M70" s="87"/>
    </row>
    <row r="71" spans="1:13" s="12" customFormat="1" ht="21.5" customHeight="1">
      <c r="A71" s="204" t="s">
        <v>132</v>
      </c>
      <c r="B71" s="67"/>
      <c r="C71" s="81"/>
      <c r="D71" s="82"/>
      <c r="E71" s="91"/>
      <c r="F71" s="91"/>
      <c r="G71" s="91"/>
      <c r="H71" s="91"/>
      <c r="I71" s="91"/>
      <c r="J71" s="91"/>
      <c r="K71" s="91"/>
      <c r="L71" s="87"/>
      <c r="M71" s="87"/>
    </row>
    <row r="72" spans="1:13" s="12" customFormat="1" ht="21.5" customHeight="1">
      <c r="A72" s="87" t="s">
        <v>133</v>
      </c>
      <c r="B72" s="67"/>
      <c r="C72" s="81"/>
      <c r="D72" s="82"/>
      <c r="E72" s="11">
        <v>15576686</v>
      </c>
      <c r="F72" s="83"/>
      <c r="G72" s="11">
        <v>541230</v>
      </c>
      <c r="H72" s="83"/>
      <c r="I72" s="83">
        <v>0</v>
      </c>
      <c r="J72" s="83"/>
      <c r="K72" s="83">
        <v>0</v>
      </c>
      <c r="L72" s="87"/>
      <c r="M72" s="87"/>
    </row>
    <row r="73" spans="1:13" s="12" customFormat="1" ht="21.5" customHeight="1">
      <c r="A73" s="87" t="s">
        <v>134</v>
      </c>
      <c r="B73" s="59"/>
      <c r="C73" s="81">
        <v>30</v>
      </c>
      <c r="D73" s="82"/>
      <c r="E73" s="42">
        <v>1308117</v>
      </c>
      <c r="F73" s="84"/>
      <c r="G73" s="42">
        <v>-751403</v>
      </c>
      <c r="H73" s="84"/>
      <c r="I73" s="83">
        <v>47775</v>
      </c>
      <c r="J73" s="84"/>
      <c r="K73" s="83">
        <v>-42022</v>
      </c>
      <c r="L73" s="87"/>
      <c r="M73" s="87"/>
    </row>
    <row r="74" spans="1:13" s="12" customFormat="1" ht="21.5" customHeight="1">
      <c r="A74" s="59" t="s">
        <v>363</v>
      </c>
      <c r="B74" s="59"/>
      <c r="C74" s="81"/>
      <c r="D74" s="82"/>
      <c r="E74" s="85"/>
      <c r="F74" s="86"/>
      <c r="G74" s="85"/>
      <c r="H74" s="86"/>
      <c r="I74" s="86"/>
      <c r="J74" s="86"/>
      <c r="K74" s="86"/>
      <c r="L74" s="87"/>
      <c r="M74" s="87"/>
    </row>
    <row r="75" spans="1:13" s="12" customFormat="1" ht="21.5" customHeight="1">
      <c r="A75" s="59" t="s">
        <v>362</v>
      </c>
      <c r="B75" s="59"/>
      <c r="C75" s="81"/>
      <c r="D75" s="82"/>
      <c r="E75" s="85"/>
      <c r="F75" s="86"/>
      <c r="G75" s="85"/>
      <c r="H75" s="86"/>
      <c r="I75" s="86"/>
      <c r="J75" s="86"/>
      <c r="K75" s="86"/>
      <c r="L75" s="87"/>
      <c r="M75" s="87"/>
    </row>
    <row r="76" spans="1:13" s="12" customFormat="1" ht="21.5" customHeight="1">
      <c r="A76" s="59" t="s">
        <v>358</v>
      </c>
      <c r="B76" s="59"/>
      <c r="C76" s="81" t="s">
        <v>331</v>
      </c>
      <c r="D76" s="82"/>
      <c r="E76" s="42">
        <v>7062747</v>
      </c>
      <c r="F76" s="84"/>
      <c r="G76" s="86">
        <v>1169145</v>
      </c>
      <c r="H76" s="84"/>
      <c r="I76" s="42">
        <v>0</v>
      </c>
      <c r="J76" s="84"/>
      <c r="K76" s="42">
        <v>0</v>
      </c>
      <c r="L76" s="87"/>
      <c r="M76" s="87"/>
    </row>
    <row r="77" spans="1:13" s="12" customFormat="1" ht="21.5" customHeight="1">
      <c r="A77" s="59" t="s">
        <v>135</v>
      </c>
      <c r="B77" s="67"/>
      <c r="C77" s="81"/>
      <c r="D77" s="82"/>
      <c r="E77" s="87"/>
      <c r="F77" s="87"/>
      <c r="G77" s="87"/>
      <c r="H77" s="87"/>
      <c r="I77" s="83"/>
      <c r="J77" s="87"/>
      <c r="K77" s="83"/>
      <c r="L77" s="87"/>
      <c r="M77" s="87"/>
    </row>
    <row r="78" spans="1:13" s="12" customFormat="1" ht="21.5" customHeight="1">
      <c r="A78" s="59" t="s">
        <v>136</v>
      </c>
      <c r="B78" s="67"/>
      <c r="C78" s="81">
        <v>27</v>
      </c>
      <c r="D78" s="82"/>
      <c r="E78" s="79">
        <v>-56480</v>
      </c>
      <c r="F78" s="87"/>
      <c r="G78" s="79">
        <v>120094</v>
      </c>
      <c r="H78" s="87"/>
      <c r="I78" s="88">
        <v>-9555</v>
      </c>
      <c r="J78" s="87"/>
      <c r="K78" s="88">
        <v>8404</v>
      </c>
      <c r="L78" s="87"/>
      <c r="M78" s="87"/>
    </row>
    <row r="79" spans="1:13" s="12" customFormat="1" ht="21.5" customHeight="1">
      <c r="A79" s="209" t="s">
        <v>137</v>
      </c>
      <c r="B79" s="59"/>
      <c r="C79" s="81"/>
      <c r="D79" s="82"/>
      <c r="E79" s="11"/>
      <c r="F79" s="87"/>
      <c r="G79" s="11"/>
      <c r="H79" s="87"/>
      <c r="I79" s="89"/>
      <c r="J79" s="87"/>
      <c r="K79" s="89"/>
      <c r="L79" s="87"/>
      <c r="M79" s="87"/>
    </row>
    <row r="80" spans="1:13" s="12" customFormat="1" ht="21.5" customHeight="1">
      <c r="A80" s="209" t="s">
        <v>132</v>
      </c>
      <c r="B80" s="85"/>
      <c r="C80" s="81"/>
      <c r="D80" s="82"/>
      <c r="E80" s="90">
        <f>SUM(E72:E78)</f>
        <v>23891070</v>
      </c>
      <c r="F80" s="91"/>
      <c r="G80" s="90">
        <f>SUM(G72:G78)</f>
        <v>1079066</v>
      </c>
      <c r="H80" s="91"/>
      <c r="I80" s="90">
        <f>SUM(I72:I78)</f>
        <v>38220</v>
      </c>
      <c r="J80" s="91"/>
      <c r="K80" s="90">
        <f>SUM(K72:K78)</f>
        <v>-33618</v>
      </c>
      <c r="L80" s="87"/>
      <c r="M80" s="87"/>
    </row>
    <row r="81" spans="1:13" s="12" customFormat="1" ht="6.65" customHeight="1">
      <c r="A81" s="209"/>
      <c r="B81" s="85"/>
      <c r="C81" s="81"/>
      <c r="D81" s="82"/>
      <c r="E81" s="92"/>
      <c r="F81" s="91"/>
      <c r="G81" s="92"/>
      <c r="H81" s="91"/>
      <c r="I81" s="92"/>
      <c r="J81" s="91"/>
      <c r="K81" s="92"/>
      <c r="L81" s="87"/>
      <c r="M81" s="87"/>
    </row>
    <row r="82" spans="1:13" s="12" customFormat="1" ht="21.5" customHeight="1">
      <c r="A82" s="204" t="s">
        <v>138</v>
      </c>
      <c r="B82" s="67"/>
      <c r="C82" s="81"/>
      <c r="D82" s="82"/>
      <c r="E82" s="87"/>
      <c r="F82" s="87"/>
      <c r="G82" s="87"/>
      <c r="H82" s="87"/>
      <c r="I82" s="87"/>
      <c r="J82" s="87"/>
      <c r="K82" s="87"/>
      <c r="L82" s="87"/>
      <c r="M82" s="87"/>
    </row>
    <row r="83" spans="1:13" s="12" customFormat="1" ht="21.5" customHeight="1">
      <c r="A83" s="204" t="s">
        <v>132</v>
      </c>
      <c r="B83" s="67"/>
      <c r="C83" s="81"/>
      <c r="D83" s="82"/>
      <c r="E83" s="91"/>
      <c r="F83" s="91"/>
      <c r="G83" s="91"/>
      <c r="H83" s="91"/>
      <c r="I83" s="91"/>
      <c r="J83" s="91"/>
      <c r="K83" s="91"/>
      <c r="L83" s="87"/>
      <c r="M83" s="87"/>
    </row>
    <row r="84" spans="1:13" s="12" customFormat="1" ht="21.5" customHeight="1">
      <c r="A84" s="59" t="s">
        <v>139</v>
      </c>
      <c r="B84" s="192"/>
      <c r="C84" s="81"/>
      <c r="D84" s="82"/>
      <c r="E84" s="84"/>
      <c r="F84" s="84"/>
      <c r="G84" s="84"/>
      <c r="H84" s="84"/>
      <c r="I84" s="84"/>
      <c r="J84" s="84"/>
      <c r="K84" s="84"/>
      <c r="L84" s="87"/>
      <c r="M84" s="87"/>
    </row>
    <row r="85" spans="1:13" s="12" customFormat="1" ht="21.5" customHeight="1">
      <c r="A85" s="59" t="s">
        <v>140</v>
      </c>
      <c r="B85" s="192"/>
      <c r="C85" s="81">
        <v>30</v>
      </c>
      <c r="D85" s="82"/>
      <c r="E85" s="84">
        <v>206426</v>
      </c>
      <c r="F85" s="84"/>
      <c r="G85" s="84">
        <v>-860539</v>
      </c>
      <c r="H85" s="84"/>
      <c r="I85" s="42">
        <v>98000</v>
      </c>
      <c r="J85" s="84"/>
      <c r="K85" s="42">
        <v>0</v>
      </c>
      <c r="L85" s="87"/>
      <c r="M85" s="87"/>
    </row>
    <row r="86" spans="1:13" s="12" customFormat="1" ht="21.5" customHeight="1">
      <c r="A86" s="59" t="s">
        <v>333</v>
      </c>
      <c r="B86" s="192"/>
      <c r="C86" s="81"/>
      <c r="D86" s="82"/>
      <c r="E86" s="84"/>
      <c r="F86" s="84"/>
      <c r="G86" s="84"/>
      <c r="H86" s="84"/>
      <c r="I86" s="42"/>
      <c r="J86" s="84"/>
      <c r="K86" s="42"/>
      <c r="L86" s="87"/>
      <c r="M86" s="87"/>
    </row>
    <row r="87" spans="1:13" s="12" customFormat="1" ht="21.5" customHeight="1">
      <c r="A87" s="59" t="s">
        <v>332</v>
      </c>
      <c r="B87" s="59"/>
      <c r="C87" s="81">
        <v>21</v>
      </c>
      <c r="D87" s="82"/>
      <c r="E87" s="71">
        <v>1173680</v>
      </c>
      <c r="F87" s="76"/>
      <c r="G87" s="71">
        <v>-740483</v>
      </c>
      <c r="H87" s="76"/>
      <c r="I87" s="83">
        <v>382584</v>
      </c>
      <c r="J87" s="91"/>
      <c r="K87" s="83">
        <v>-196685</v>
      </c>
      <c r="L87" s="87"/>
      <c r="M87" s="87"/>
    </row>
    <row r="88" spans="1:13" s="12" customFormat="1" ht="21.5" customHeight="1">
      <c r="A88" s="59" t="s">
        <v>337</v>
      </c>
      <c r="B88" s="59"/>
      <c r="C88" s="81">
        <v>14</v>
      </c>
      <c r="D88" s="82"/>
      <c r="E88" s="83">
        <v>221515</v>
      </c>
      <c r="F88" s="76"/>
      <c r="G88" s="83">
        <v>14865683</v>
      </c>
      <c r="H88" s="76"/>
      <c r="I88" s="83">
        <v>0</v>
      </c>
      <c r="J88" s="76"/>
      <c r="K88" s="83">
        <v>2836974</v>
      </c>
      <c r="L88" s="87"/>
      <c r="M88" s="87"/>
    </row>
    <row r="89" spans="1:13" s="12" customFormat="1" ht="21.5" customHeight="1">
      <c r="A89" s="59" t="s">
        <v>357</v>
      </c>
      <c r="B89" s="59"/>
      <c r="C89" s="81"/>
      <c r="D89" s="82"/>
      <c r="E89" s="83"/>
      <c r="F89" s="76"/>
      <c r="G89" s="83"/>
      <c r="H89" s="76"/>
      <c r="I89" s="83"/>
      <c r="J89" s="76"/>
      <c r="K89" s="83"/>
      <c r="L89" s="87"/>
      <c r="M89" s="87"/>
    </row>
    <row r="90" spans="1:13" s="12" customFormat="1" ht="21.5" customHeight="1">
      <c r="A90" s="59" t="s">
        <v>360</v>
      </c>
      <c r="B90" s="59"/>
      <c r="C90" s="81">
        <v>12</v>
      </c>
      <c r="D90" s="82"/>
      <c r="E90" s="83">
        <v>131018</v>
      </c>
      <c r="F90" s="76"/>
      <c r="G90" s="83">
        <v>233013</v>
      </c>
      <c r="H90" s="76"/>
      <c r="I90" s="83">
        <v>0</v>
      </c>
      <c r="J90" s="76"/>
      <c r="K90" s="83">
        <v>0</v>
      </c>
      <c r="L90" s="87"/>
      <c r="M90" s="87"/>
    </row>
    <row r="91" spans="1:13" s="12" customFormat="1" ht="21.5" customHeight="1">
      <c r="A91" s="59" t="s">
        <v>141</v>
      </c>
      <c r="B91" s="192"/>
      <c r="C91" s="87"/>
      <c r="D91" s="82"/>
      <c r="E91" s="71"/>
      <c r="F91" s="76"/>
      <c r="G91" s="71"/>
      <c r="H91" s="76"/>
      <c r="I91" s="87"/>
      <c r="J91" s="76"/>
      <c r="K91" s="87"/>
      <c r="L91" s="87"/>
      <c r="M91" s="87"/>
    </row>
    <row r="92" spans="1:13" s="12" customFormat="1" ht="21.5" customHeight="1">
      <c r="A92" s="59" t="s">
        <v>132</v>
      </c>
      <c r="B92" s="192"/>
      <c r="C92" s="81">
        <v>27</v>
      </c>
      <c r="D92" s="82"/>
      <c r="E92" s="73">
        <v>-361711</v>
      </c>
      <c r="F92" s="71"/>
      <c r="G92" s="73">
        <v>-2364427</v>
      </c>
      <c r="H92" s="71"/>
      <c r="I92" s="88">
        <v>-96116</v>
      </c>
      <c r="J92" s="71"/>
      <c r="K92" s="88">
        <v>-528058</v>
      </c>
      <c r="L92" s="87"/>
      <c r="M92" s="87"/>
    </row>
    <row r="93" spans="1:13" s="12" customFormat="1" ht="21.5" customHeight="1">
      <c r="A93" s="209" t="s">
        <v>142</v>
      </c>
      <c r="B93" s="192"/>
      <c r="C93" s="81"/>
      <c r="D93" s="82"/>
      <c r="E93" s="71"/>
      <c r="F93" s="71"/>
      <c r="G93" s="71"/>
      <c r="H93" s="71"/>
      <c r="I93" s="71"/>
      <c r="J93" s="71"/>
      <c r="K93" s="71"/>
      <c r="L93" s="87"/>
      <c r="M93" s="87"/>
    </row>
    <row r="94" spans="1:13" s="12" customFormat="1" ht="21.5" customHeight="1">
      <c r="A94" s="209" t="s">
        <v>132</v>
      </c>
      <c r="B94" s="192"/>
      <c r="C94" s="81"/>
      <c r="D94" s="82"/>
      <c r="E94" s="90">
        <f>SUM(E85:E92)</f>
        <v>1370928</v>
      </c>
      <c r="F94" s="91"/>
      <c r="G94" s="90">
        <f>SUM(G85:G92)</f>
        <v>11133247</v>
      </c>
      <c r="H94" s="91"/>
      <c r="I94" s="90">
        <f>SUM(I85:I92)</f>
        <v>384468</v>
      </c>
      <c r="J94" s="91"/>
      <c r="K94" s="90">
        <f>SUM(K85:K92)</f>
        <v>2112231</v>
      </c>
      <c r="L94" s="87"/>
      <c r="M94" s="87"/>
    </row>
    <row r="95" spans="1:13" s="12" customFormat="1" ht="21.5" customHeight="1">
      <c r="A95" s="192" t="s">
        <v>143</v>
      </c>
      <c r="B95" s="192"/>
      <c r="C95" s="81"/>
      <c r="D95" s="82"/>
      <c r="E95" s="87"/>
      <c r="F95" s="93"/>
      <c r="G95" s="87"/>
      <c r="H95" s="91"/>
      <c r="I95" s="91"/>
      <c r="J95" s="91"/>
      <c r="K95" s="91"/>
      <c r="L95" s="87"/>
      <c r="M95" s="87"/>
    </row>
    <row r="96" spans="1:13" s="12" customFormat="1" ht="21.5" customHeight="1">
      <c r="A96" s="192" t="s">
        <v>361</v>
      </c>
      <c r="B96" s="192"/>
      <c r="C96" s="81"/>
      <c r="D96" s="82"/>
      <c r="E96" s="90">
        <f>E94+E80</f>
        <v>25261998</v>
      </c>
      <c r="F96" s="94"/>
      <c r="G96" s="90">
        <f>G94+G80</f>
        <v>12212313</v>
      </c>
      <c r="H96" s="92"/>
      <c r="I96" s="90">
        <f>I94+I80</f>
        <v>422688</v>
      </c>
      <c r="J96" s="92"/>
      <c r="K96" s="90">
        <f>K94+K80</f>
        <v>2078613</v>
      </c>
      <c r="L96" s="87"/>
      <c r="M96" s="87"/>
    </row>
    <row r="97" spans="1:13" s="12" customFormat="1" ht="21.5" customHeight="1" thickBot="1">
      <c r="A97" s="192" t="s">
        <v>144</v>
      </c>
      <c r="B97" s="59"/>
      <c r="C97" s="81"/>
      <c r="D97" s="82"/>
      <c r="E97" s="268">
        <f>SUM(E96,E67)</f>
        <v>39340756</v>
      </c>
      <c r="F97" s="94"/>
      <c r="G97" s="268">
        <f>SUM(G96,G67)</f>
        <v>56304297</v>
      </c>
      <c r="H97" s="92"/>
      <c r="I97" s="268">
        <f>SUM(I96,I67)</f>
        <v>2488516</v>
      </c>
      <c r="J97" s="92"/>
      <c r="K97" s="268">
        <f>SUM(K96,K67)</f>
        <v>10802425</v>
      </c>
      <c r="L97" s="87"/>
      <c r="M97" s="87"/>
    </row>
    <row r="98" spans="1:13" s="12" customFormat="1" ht="6" customHeight="1" thickTop="1">
      <c r="A98" s="87"/>
      <c r="B98" s="87"/>
      <c r="C98" s="87"/>
      <c r="D98" s="87"/>
      <c r="E98" s="87"/>
      <c r="F98" s="87"/>
      <c r="G98" s="87"/>
      <c r="H98" s="87"/>
      <c r="I98" s="87"/>
      <c r="J98" s="87"/>
      <c r="K98" s="87"/>
      <c r="L98" s="87"/>
      <c r="M98" s="87"/>
    </row>
    <row r="99" spans="1:13" ht="21.5" customHeight="1">
      <c r="A99" s="192" t="s">
        <v>145</v>
      </c>
      <c r="B99" s="192"/>
      <c r="D99" s="82"/>
      <c r="E99" s="92"/>
      <c r="F99" s="94"/>
      <c r="G99" s="92"/>
      <c r="H99" s="94"/>
      <c r="I99" s="92"/>
      <c r="J99" s="94"/>
      <c r="K99" s="92"/>
    </row>
    <row r="100" spans="1:13" ht="21.5" customHeight="1">
      <c r="A100" s="59" t="s">
        <v>125</v>
      </c>
      <c r="B100" s="59"/>
      <c r="D100" s="82"/>
      <c r="E100" s="91">
        <v>32428231</v>
      </c>
      <c r="F100" s="91"/>
      <c r="G100" s="91">
        <v>31758637</v>
      </c>
      <c r="H100" s="91"/>
      <c r="I100" s="91">
        <v>2488516</v>
      </c>
      <c r="J100" s="91"/>
      <c r="K100" s="91">
        <v>10802425</v>
      </c>
    </row>
    <row r="101" spans="1:13" ht="21.5" customHeight="1">
      <c r="A101" s="59" t="s">
        <v>126</v>
      </c>
      <c r="B101" s="59"/>
      <c r="C101" s="59"/>
      <c r="D101" s="59"/>
      <c r="E101" s="269">
        <v>6912525</v>
      </c>
      <c r="F101" s="59"/>
      <c r="G101" s="269">
        <v>24545660</v>
      </c>
      <c r="H101" s="59"/>
      <c r="I101" s="88">
        <v>0</v>
      </c>
      <c r="J101" s="59"/>
      <c r="K101" s="88">
        <v>0</v>
      </c>
    </row>
    <row r="102" spans="1:13" ht="21.5" customHeight="1" thickBot="1">
      <c r="A102" s="192" t="s">
        <v>144</v>
      </c>
      <c r="B102" s="59"/>
      <c r="D102" s="82"/>
      <c r="E102" s="268">
        <f>SUM(E100:E101)</f>
        <v>39340756</v>
      </c>
      <c r="F102" s="94"/>
      <c r="G102" s="268">
        <f>SUM(G100:G101)</f>
        <v>56304297</v>
      </c>
      <c r="H102" s="94"/>
      <c r="I102" s="268">
        <f>SUM(I100:I101)</f>
        <v>2488516</v>
      </c>
      <c r="J102" s="94"/>
      <c r="K102" s="268">
        <f>SUM(K100:K101)</f>
        <v>10802425</v>
      </c>
    </row>
    <row r="103" spans="1:13" ht="20.25" customHeight="1" thickTop="1"/>
  </sheetData>
  <mergeCells count="23">
    <mergeCell ref="I4:K4"/>
    <mergeCell ref="I61:K61"/>
    <mergeCell ref="I45:K45"/>
    <mergeCell ref="E62:H62"/>
    <mergeCell ref="E63:H63"/>
    <mergeCell ref="E64:G64"/>
    <mergeCell ref="I64:K64"/>
    <mergeCell ref="I62:K62"/>
    <mergeCell ref="I63:K63"/>
    <mergeCell ref="E5:H5"/>
    <mergeCell ref="E6:H6"/>
    <mergeCell ref="E7:G7"/>
    <mergeCell ref="I7:K7"/>
    <mergeCell ref="E48:G48"/>
    <mergeCell ref="I48:K48"/>
    <mergeCell ref="I5:K5"/>
    <mergeCell ref="I6:K6"/>
    <mergeCell ref="A14:B14"/>
    <mergeCell ref="A29:B29"/>
    <mergeCell ref="E46:H46"/>
    <mergeCell ref="I46:K46"/>
    <mergeCell ref="E47:H47"/>
    <mergeCell ref="I47:K47"/>
  </mergeCells>
  <pageMargins left="0.7" right="0.7" top="0.48" bottom="0.5" header="0.5" footer="0.5"/>
  <pageSetup paperSize="9" scale="81" firstPageNumber="11" fitToHeight="3" orientation="portrait" useFirstPageNumber="1" r:id="rId1"/>
  <headerFooter>
    <oddFooter>&amp;L The accompanying notes are an integral part of these financial statements.
&amp;C&amp;P</oddFooter>
  </headerFooter>
  <rowBreaks count="2" manualBreakCount="2">
    <brk id="41" max="10" man="1"/>
    <brk id="57" max="10" man="1"/>
  </rowBreaks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9"/>
  <sheetViews>
    <sheetView view="pageBreakPreview" zoomScale="70" zoomScaleNormal="58" zoomScaleSheetLayoutView="70" workbookViewId="0">
      <selection activeCell="O50" sqref="O50"/>
    </sheetView>
  </sheetViews>
  <sheetFormatPr defaultColWidth="9.1796875" defaultRowHeight="20.25" customHeight="1"/>
  <cols>
    <col min="1" max="1" width="44.81640625" style="109" customWidth="1"/>
    <col min="2" max="2" width="5.453125" style="109" customWidth="1"/>
    <col min="3" max="3" width="13" style="109" customWidth="1"/>
    <col min="4" max="4" width="1" style="109" customWidth="1"/>
    <col min="5" max="5" width="12.81640625" style="109" customWidth="1"/>
    <col min="6" max="6" width="1" style="109" customWidth="1"/>
    <col min="7" max="7" width="11.81640625" style="109" customWidth="1"/>
    <col min="8" max="8" width="1" style="109" customWidth="1"/>
    <col min="9" max="9" width="17.1796875" style="109" customWidth="1"/>
    <col min="10" max="10" width="1" style="109" customWidth="1"/>
    <col min="11" max="11" width="14.54296875" style="109" bestFit="1" customWidth="1"/>
    <col min="12" max="12" width="1" style="109" customWidth="1"/>
    <col min="13" max="13" width="10" style="109" customWidth="1"/>
    <col min="14" max="14" width="1" style="109" customWidth="1"/>
    <col min="15" max="15" width="14" style="109" customWidth="1"/>
    <col min="16" max="16" width="1" style="109" customWidth="1"/>
    <col min="17" max="17" width="12.81640625" style="109" customWidth="1"/>
    <col min="18" max="18" width="0.81640625" style="109" customWidth="1"/>
    <col min="19" max="19" width="12.81640625" style="109" bestFit="1" customWidth="1"/>
    <col min="20" max="20" width="1" style="109" customWidth="1"/>
    <col min="21" max="21" width="12.81640625" style="109" customWidth="1"/>
    <col min="22" max="22" width="1" style="109" customWidth="1"/>
    <col min="23" max="23" width="18.1796875" style="109" customWidth="1"/>
    <col min="24" max="24" width="1" style="109" customWidth="1"/>
    <col min="25" max="25" width="12.81640625" style="109" customWidth="1"/>
    <col min="26" max="26" width="1" style="109" customWidth="1"/>
    <col min="27" max="27" width="12.54296875" style="109" customWidth="1"/>
    <col min="28" max="28" width="1" style="109" customWidth="1"/>
    <col min="29" max="29" width="15.81640625" style="109" customWidth="1"/>
    <col min="30" max="30" width="1" style="109" customWidth="1"/>
    <col min="31" max="31" width="12.81640625" style="109" customWidth="1"/>
    <col min="32" max="32" width="1" style="109" customWidth="1"/>
    <col min="33" max="33" width="18.1796875" style="109" customWidth="1"/>
    <col min="34" max="34" width="1" style="109" customWidth="1"/>
    <col min="35" max="35" width="12.81640625" style="109" customWidth="1"/>
    <col min="36" max="36" width="1.1796875" style="109" customWidth="1"/>
    <col min="37" max="37" width="13.54296875" style="109" customWidth="1"/>
    <col min="38" max="38" width="0.54296875" style="109" customWidth="1"/>
    <col min="39" max="16384" width="9.1796875" style="109"/>
  </cols>
  <sheetData>
    <row r="1" spans="1:37" ht="20.25" customHeight="1">
      <c r="A1" s="107" t="s">
        <v>146</v>
      </c>
      <c r="B1" s="107"/>
      <c r="C1" s="108"/>
      <c r="D1" s="108"/>
    </row>
    <row r="2" spans="1:37" ht="20.25" customHeight="1">
      <c r="A2" s="107" t="s">
        <v>147</v>
      </c>
      <c r="B2" s="107"/>
    </row>
    <row r="3" spans="1:37" ht="20.25" customHeight="1">
      <c r="A3" s="110" t="s">
        <v>148</v>
      </c>
      <c r="B3" s="110"/>
      <c r="C3" s="111"/>
      <c r="D3" s="111"/>
      <c r="M3" s="111"/>
      <c r="O3" s="111"/>
      <c r="P3" s="111"/>
      <c r="S3" s="111"/>
      <c r="U3" s="111"/>
      <c r="V3" s="111"/>
      <c r="W3" s="111"/>
      <c r="X3" s="111"/>
      <c r="Y3" s="111"/>
      <c r="Z3" s="111"/>
    </row>
    <row r="4" spans="1:37" ht="20.25" customHeight="1">
      <c r="A4" s="112"/>
      <c r="B4" s="112"/>
      <c r="AK4" s="113" t="s">
        <v>3</v>
      </c>
    </row>
    <row r="5" spans="1:37" ht="20.25" customHeight="1">
      <c r="A5" s="114"/>
      <c r="B5" s="114"/>
      <c r="C5" s="284" t="s">
        <v>149</v>
      </c>
      <c r="D5" s="284"/>
      <c r="E5" s="284"/>
      <c r="F5" s="284"/>
      <c r="G5" s="284"/>
      <c r="H5" s="284"/>
      <c r="I5" s="284"/>
      <c r="J5" s="284"/>
      <c r="K5" s="284"/>
      <c r="L5" s="284"/>
      <c r="M5" s="284"/>
      <c r="N5" s="284"/>
      <c r="O5" s="284"/>
      <c r="P5" s="284"/>
      <c r="Q5" s="284"/>
      <c r="R5" s="284"/>
      <c r="S5" s="284"/>
      <c r="T5" s="284"/>
      <c r="U5" s="284"/>
      <c r="V5" s="284"/>
      <c r="W5" s="284"/>
      <c r="X5" s="284"/>
      <c r="Y5" s="284"/>
      <c r="Z5" s="284"/>
      <c r="AA5" s="284"/>
      <c r="AB5" s="284"/>
      <c r="AC5" s="284"/>
      <c r="AD5" s="284"/>
      <c r="AE5" s="284"/>
      <c r="AF5" s="284"/>
      <c r="AG5" s="284"/>
      <c r="AH5" s="284"/>
      <c r="AI5" s="284"/>
      <c r="AJ5" s="284"/>
      <c r="AK5" s="284"/>
    </row>
    <row r="6" spans="1:37" ht="20.25" customHeight="1">
      <c r="A6" s="114"/>
      <c r="B6" s="114"/>
      <c r="C6" s="115"/>
      <c r="D6" s="115"/>
      <c r="E6" s="115"/>
      <c r="F6" s="115"/>
      <c r="G6" s="115"/>
      <c r="H6" s="115"/>
      <c r="J6" s="115"/>
      <c r="K6" s="115"/>
      <c r="L6" s="115"/>
      <c r="M6" s="115"/>
      <c r="N6" s="115"/>
      <c r="O6" s="115"/>
      <c r="P6" s="115"/>
      <c r="S6" s="283" t="s">
        <v>150</v>
      </c>
      <c r="T6" s="283"/>
      <c r="U6" s="283"/>
      <c r="V6" s="283"/>
      <c r="W6" s="283"/>
      <c r="X6" s="283"/>
      <c r="Y6" s="283"/>
      <c r="Z6" s="283"/>
      <c r="AA6" s="283"/>
      <c r="AB6" s="115"/>
      <c r="AC6" s="114"/>
      <c r="AD6" s="114"/>
      <c r="AE6" s="114"/>
      <c r="AF6" s="114"/>
      <c r="AG6" s="115"/>
      <c r="AH6" s="114"/>
      <c r="AI6" s="115"/>
      <c r="AJ6" s="114"/>
      <c r="AK6" s="115"/>
    </row>
    <row r="7" spans="1:37" ht="20.25" customHeight="1">
      <c r="A7" s="114"/>
      <c r="B7" s="114"/>
      <c r="C7" s="115"/>
      <c r="D7" s="115"/>
      <c r="E7" s="115"/>
      <c r="F7" s="115"/>
      <c r="G7" s="115"/>
      <c r="H7" s="115"/>
      <c r="I7" s="116"/>
      <c r="J7" s="115"/>
      <c r="K7" s="115"/>
      <c r="L7" s="115"/>
      <c r="M7" s="115"/>
      <c r="N7" s="115"/>
      <c r="O7" s="115"/>
      <c r="P7" s="115"/>
      <c r="S7" s="117"/>
      <c r="T7" s="117"/>
      <c r="U7" s="117"/>
      <c r="V7" s="117"/>
      <c r="W7" s="116" t="s">
        <v>151</v>
      </c>
      <c r="X7" s="117"/>
      <c r="Y7" s="117"/>
      <c r="Z7" s="117"/>
      <c r="AA7" s="117"/>
      <c r="AB7" s="115"/>
      <c r="AC7" s="114"/>
      <c r="AD7" s="114"/>
      <c r="AE7" s="114"/>
      <c r="AF7" s="114"/>
      <c r="AG7" s="115"/>
      <c r="AH7" s="114"/>
      <c r="AI7" s="115"/>
      <c r="AJ7" s="114"/>
      <c r="AK7" s="115"/>
    </row>
    <row r="8" spans="1:37" ht="20.25" customHeight="1">
      <c r="A8" s="114"/>
      <c r="B8" s="114"/>
      <c r="C8" s="115"/>
      <c r="D8" s="115"/>
      <c r="E8" s="115"/>
      <c r="F8" s="115"/>
      <c r="G8" s="115"/>
      <c r="H8" s="115"/>
      <c r="I8" s="116" t="s">
        <v>152</v>
      </c>
      <c r="J8" s="115"/>
      <c r="K8" s="115"/>
      <c r="L8" s="115"/>
      <c r="M8" s="115"/>
      <c r="N8" s="115"/>
      <c r="O8" s="115"/>
      <c r="P8" s="115"/>
      <c r="S8" s="117"/>
      <c r="T8" s="117"/>
      <c r="U8" s="117"/>
      <c r="V8" s="117"/>
      <c r="W8" s="116" t="s">
        <v>153</v>
      </c>
      <c r="X8" s="117"/>
      <c r="Y8" s="117"/>
      <c r="Z8" s="117"/>
      <c r="AA8" s="117"/>
      <c r="AB8" s="115"/>
      <c r="AC8" s="114"/>
      <c r="AD8" s="114"/>
      <c r="AE8" s="114"/>
      <c r="AF8" s="114"/>
      <c r="AG8" s="115"/>
      <c r="AH8" s="114"/>
      <c r="AI8" s="115"/>
      <c r="AJ8" s="114"/>
      <c r="AK8" s="115"/>
    </row>
    <row r="9" spans="1:37" ht="20.25" customHeight="1">
      <c r="A9" s="114"/>
      <c r="B9" s="114"/>
      <c r="C9" s="114"/>
      <c r="D9" s="114"/>
      <c r="E9" s="117"/>
      <c r="F9" s="117"/>
      <c r="G9" s="117"/>
      <c r="H9" s="117"/>
      <c r="I9" s="116" t="s">
        <v>154</v>
      </c>
      <c r="J9" s="116"/>
      <c r="K9" s="116"/>
      <c r="L9" s="117"/>
      <c r="M9" s="117"/>
      <c r="N9" s="117"/>
      <c r="O9" s="114"/>
      <c r="P9" s="114"/>
      <c r="S9" s="114"/>
      <c r="T9" s="114"/>
      <c r="U9" s="116"/>
      <c r="V9" s="117"/>
      <c r="W9" s="116" t="s">
        <v>155</v>
      </c>
      <c r="X9" s="117"/>
      <c r="Y9" s="116" t="s">
        <v>156</v>
      </c>
      <c r="Z9" s="114"/>
      <c r="AA9" s="116" t="s">
        <v>157</v>
      </c>
      <c r="AB9" s="114"/>
      <c r="AC9" s="114"/>
      <c r="AD9" s="114"/>
      <c r="AE9" s="114"/>
      <c r="AF9" s="114"/>
      <c r="AG9" s="116" t="s">
        <v>158</v>
      </c>
      <c r="AH9" s="114"/>
      <c r="AI9" s="117"/>
      <c r="AJ9" s="114"/>
      <c r="AK9" s="114"/>
    </row>
    <row r="10" spans="1:37" ht="20.25" customHeight="1">
      <c r="A10" s="114"/>
      <c r="B10" s="114"/>
      <c r="C10" s="117" t="s">
        <v>159</v>
      </c>
      <c r="D10" s="117"/>
      <c r="E10" s="116" t="s">
        <v>160</v>
      </c>
      <c r="F10" s="117"/>
      <c r="G10" s="114"/>
      <c r="H10" s="117"/>
      <c r="I10" s="116" t="s">
        <v>161</v>
      </c>
      <c r="J10" s="117"/>
      <c r="K10" s="116" t="s">
        <v>162</v>
      </c>
      <c r="L10" s="117"/>
      <c r="M10" s="114"/>
      <c r="N10" s="117"/>
      <c r="O10" s="117" t="s">
        <v>163</v>
      </c>
      <c r="P10" s="114"/>
      <c r="S10" s="116" t="s">
        <v>164</v>
      </c>
      <c r="T10" s="117"/>
      <c r="U10" s="116" t="s">
        <v>165</v>
      </c>
      <c r="V10" s="117"/>
      <c r="W10" s="116" t="s">
        <v>166</v>
      </c>
      <c r="X10" s="117"/>
      <c r="Y10" s="116" t="s">
        <v>167</v>
      </c>
      <c r="Z10" s="117"/>
      <c r="AA10" s="116" t="s">
        <v>168</v>
      </c>
      <c r="AB10" s="114"/>
      <c r="AC10" s="114"/>
      <c r="AD10" s="114"/>
      <c r="AE10" s="116" t="s">
        <v>169</v>
      </c>
      <c r="AF10" s="114"/>
      <c r="AG10" s="116" t="s">
        <v>170</v>
      </c>
      <c r="AH10" s="114"/>
      <c r="AI10" s="116" t="s">
        <v>171</v>
      </c>
      <c r="AJ10" s="114"/>
      <c r="AK10" s="116" t="s">
        <v>172</v>
      </c>
    </row>
    <row r="11" spans="1:37" ht="20.25" customHeight="1">
      <c r="A11" s="114"/>
      <c r="B11" s="114"/>
      <c r="C11" s="117" t="s">
        <v>173</v>
      </c>
      <c r="D11" s="117"/>
      <c r="E11" s="116" t="s">
        <v>174</v>
      </c>
      <c r="F11" s="117"/>
      <c r="G11" s="116" t="s">
        <v>175</v>
      </c>
      <c r="H11" s="117"/>
      <c r="I11" s="116" t="s">
        <v>176</v>
      </c>
      <c r="J11" s="117"/>
      <c r="K11" s="116" t="s">
        <v>177</v>
      </c>
      <c r="L11" s="117"/>
      <c r="M11" s="117" t="s">
        <v>178</v>
      </c>
      <c r="N11" s="117"/>
      <c r="O11" s="117" t="s">
        <v>179</v>
      </c>
      <c r="P11" s="114"/>
      <c r="Q11" s="116" t="s">
        <v>180</v>
      </c>
      <c r="S11" s="116" t="s">
        <v>181</v>
      </c>
      <c r="T11" s="117"/>
      <c r="U11" s="116" t="s">
        <v>323</v>
      </c>
      <c r="V11" s="117"/>
      <c r="W11" s="116" t="s">
        <v>182</v>
      </c>
      <c r="X11" s="117"/>
      <c r="Y11" s="116" t="s">
        <v>183</v>
      </c>
      <c r="Z11" s="117"/>
      <c r="AA11" s="116" t="s">
        <v>184</v>
      </c>
      <c r="AB11" s="117"/>
      <c r="AC11" s="114"/>
      <c r="AD11" s="114"/>
      <c r="AE11" s="116" t="s">
        <v>185</v>
      </c>
      <c r="AF11" s="114"/>
      <c r="AG11" s="116" t="s">
        <v>186</v>
      </c>
      <c r="AH11" s="114"/>
      <c r="AI11" s="117" t="s">
        <v>187</v>
      </c>
      <c r="AJ11" s="114"/>
      <c r="AK11" s="116" t="s">
        <v>188</v>
      </c>
    </row>
    <row r="12" spans="1:37" ht="20.25" customHeight="1">
      <c r="A12" s="114"/>
      <c r="B12" s="118" t="s">
        <v>10</v>
      </c>
      <c r="C12" s="119" t="s">
        <v>189</v>
      </c>
      <c r="D12" s="117"/>
      <c r="E12" s="119" t="s">
        <v>190</v>
      </c>
      <c r="F12" s="117"/>
      <c r="G12" s="120" t="s">
        <v>191</v>
      </c>
      <c r="H12" s="117"/>
      <c r="I12" s="120" t="s">
        <v>192</v>
      </c>
      <c r="J12" s="117"/>
      <c r="K12" s="120" t="s">
        <v>193</v>
      </c>
      <c r="L12" s="117"/>
      <c r="M12" s="119" t="s">
        <v>194</v>
      </c>
      <c r="N12" s="117"/>
      <c r="O12" s="119" t="s">
        <v>195</v>
      </c>
      <c r="P12" s="114"/>
      <c r="Q12" s="120" t="s">
        <v>190</v>
      </c>
      <c r="S12" s="120" t="s">
        <v>196</v>
      </c>
      <c r="T12" s="117"/>
      <c r="U12" s="120" t="s">
        <v>197</v>
      </c>
      <c r="V12" s="117"/>
      <c r="W12" s="120" t="s">
        <v>198</v>
      </c>
      <c r="X12" s="117"/>
      <c r="Y12" s="120" t="s">
        <v>199</v>
      </c>
      <c r="Z12" s="117"/>
      <c r="AA12" s="120" t="s">
        <v>200</v>
      </c>
      <c r="AB12" s="117"/>
      <c r="AC12" s="120" t="s">
        <v>87</v>
      </c>
      <c r="AD12" s="114"/>
      <c r="AE12" s="120" t="s">
        <v>201</v>
      </c>
      <c r="AF12" s="114"/>
      <c r="AG12" s="120" t="s">
        <v>202</v>
      </c>
      <c r="AH12" s="114"/>
      <c r="AI12" s="119" t="s">
        <v>203</v>
      </c>
      <c r="AJ12" s="114"/>
      <c r="AK12" s="120" t="s">
        <v>204</v>
      </c>
    </row>
    <row r="13" spans="1:37" ht="20.25" customHeight="1">
      <c r="A13" s="114"/>
      <c r="B13" s="114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14"/>
      <c r="AD13" s="114"/>
      <c r="AE13" s="114"/>
      <c r="AF13" s="114"/>
      <c r="AG13" s="121"/>
      <c r="AH13" s="114"/>
      <c r="AI13" s="121"/>
      <c r="AJ13" s="114"/>
      <c r="AK13" s="121"/>
    </row>
    <row r="14" spans="1:37" ht="20.25" customHeight="1">
      <c r="A14" s="122" t="s">
        <v>205</v>
      </c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3"/>
      <c r="R14" s="123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4"/>
      <c r="AF14" s="122"/>
      <c r="AG14" s="122"/>
      <c r="AH14" s="122"/>
      <c r="AI14" s="122"/>
      <c r="AJ14" s="122"/>
      <c r="AK14" s="122"/>
    </row>
    <row r="15" spans="1:37" ht="20.25" customHeight="1">
      <c r="A15" s="122" t="s">
        <v>206</v>
      </c>
      <c r="B15" s="121"/>
      <c r="C15" s="125">
        <v>8611242</v>
      </c>
      <c r="D15" s="125"/>
      <c r="E15" s="125">
        <v>57298909</v>
      </c>
      <c r="F15" s="125"/>
      <c r="G15" s="125">
        <v>3470021</v>
      </c>
      <c r="H15" s="125"/>
      <c r="I15" s="125">
        <v>4072786</v>
      </c>
      <c r="J15" s="125"/>
      <c r="K15" s="125">
        <v>-5159</v>
      </c>
      <c r="L15" s="125"/>
      <c r="M15" s="125">
        <v>929166</v>
      </c>
      <c r="N15" s="125"/>
      <c r="O15" s="125">
        <v>101404195</v>
      </c>
      <c r="P15" s="125"/>
      <c r="Q15" s="125">
        <v>-2909249</v>
      </c>
      <c r="R15" s="123"/>
      <c r="S15" s="125">
        <v>13977518</v>
      </c>
      <c r="T15" s="125"/>
      <c r="U15" s="125">
        <v>-611448</v>
      </c>
      <c r="V15" s="125"/>
      <c r="W15" s="125">
        <v>3124579</v>
      </c>
      <c r="X15" s="125"/>
      <c r="Y15" s="125">
        <v>-31797899</v>
      </c>
      <c r="Z15" s="125"/>
      <c r="AA15" s="105">
        <f>SUM(S15:Y15)</f>
        <v>-15307250</v>
      </c>
      <c r="AB15" s="125"/>
      <c r="AC15" s="124">
        <f t="shared" ref="AC15" si="0">SUM(C15:Q15)+AA15</f>
        <v>157564661</v>
      </c>
      <c r="AD15" s="122"/>
      <c r="AE15" s="125">
        <v>15000000</v>
      </c>
      <c r="AF15" s="122"/>
      <c r="AG15" s="105">
        <f>SUM(AC15:AE15)</f>
        <v>172564661</v>
      </c>
      <c r="AH15" s="122"/>
      <c r="AI15" s="125">
        <v>50112158</v>
      </c>
      <c r="AJ15" s="122"/>
      <c r="AK15" s="105">
        <f>SUM(AG15:AI15)</f>
        <v>222676819</v>
      </c>
    </row>
    <row r="16" spans="1:37" ht="20.25" customHeight="1">
      <c r="A16" s="122" t="s">
        <v>207</v>
      </c>
      <c r="B16" s="122"/>
      <c r="C16" s="126"/>
      <c r="D16" s="127"/>
      <c r="E16" s="126"/>
      <c r="F16" s="127"/>
      <c r="G16" s="122"/>
      <c r="H16" s="127"/>
      <c r="I16" s="126"/>
      <c r="J16" s="127"/>
      <c r="K16" s="126"/>
      <c r="L16" s="127"/>
      <c r="M16" s="126"/>
      <c r="N16" s="127"/>
      <c r="O16" s="126"/>
      <c r="P16" s="127"/>
      <c r="Q16" s="123"/>
      <c r="R16" s="123"/>
      <c r="S16" s="128"/>
      <c r="T16" s="127"/>
      <c r="U16" s="126"/>
      <c r="V16" s="127"/>
      <c r="W16" s="127"/>
      <c r="X16" s="127"/>
      <c r="Y16" s="126"/>
      <c r="Z16" s="126"/>
      <c r="AA16" s="128"/>
      <c r="AB16" s="127"/>
      <c r="AC16" s="122"/>
      <c r="AD16" s="122"/>
      <c r="AE16" s="122"/>
      <c r="AF16" s="122"/>
      <c r="AG16" s="128"/>
      <c r="AH16" s="122"/>
      <c r="AI16" s="128"/>
      <c r="AJ16" s="122"/>
      <c r="AK16" s="128"/>
    </row>
    <row r="17" spans="1:38" ht="20.25" customHeight="1">
      <c r="A17" s="129" t="s">
        <v>208</v>
      </c>
      <c r="B17" s="129"/>
      <c r="C17" s="126"/>
      <c r="D17" s="127"/>
      <c r="E17" s="126"/>
      <c r="F17" s="127"/>
      <c r="G17" s="122"/>
      <c r="H17" s="127"/>
      <c r="I17" s="126"/>
      <c r="J17" s="127"/>
      <c r="K17" s="126"/>
      <c r="L17" s="127"/>
      <c r="M17" s="126"/>
      <c r="N17" s="127"/>
      <c r="O17" s="126"/>
      <c r="P17" s="127"/>
      <c r="Q17" s="123"/>
      <c r="R17" s="123"/>
      <c r="S17" s="128"/>
      <c r="T17" s="127"/>
      <c r="U17" s="126"/>
      <c r="V17" s="127"/>
      <c r="W17" s="127"/>
      <c r="X17" s="127"/>
      <c r="Y17" s="126"/>
      <c r="Z17" s="126"/>
      <c r="AA17" s="128"/>
      <c r="AB17" s="127"/>
      <c r="AC17" s="122"/>
      <c r="AD17" s="122"/>
      <c r="AE17" s="122"/>
      <c r="AF17" s="122"/>
      <c r="AG17" s="128"/>
      <c r="AH17" s="122"/>
      <c r="AI17" s="128"/>
      <c r="AJ17" s="122"/>
      <c r="AK17" s="128"/>
    </row>
    <row r="18" spans="1:38" ht="20.25" customHeight="1">
      <c r="A18" s="123" t="s">
        <v>209</v>
      </c>
      <c r="B18" s="118"/>
      <c r="C18" s="96">
        <v>0</v>
      </c>
      <c r="D18" s="130"/>
      <c r="E18" s="96">
        <v>0</v>
      </c>
      <c r="F18" s="130"/>
      <c r="G18" s="96">
        <v>0</v>
      </c>
      <c r="H18" s="101"/>
      <c r="I18" s="96">
        <v>0</v>
      </c>
      <c r="J18" s="101"/>
      <c r="K18" s="96">
        <v>0</v>
      </c>
      <c r="L18" s="101"/>
      <c r="M18" s="96">
        <v>0</v>
      </c>
      <c r="N18" s="101"/>
      <c r="O18" s="96">
        <v>-6502850</v>
      </c>
      <c r="P18" s="131"/>
      <c r="Q18" s="96">
        <v>0</v>
      </c>
      <c r="R18" s="123">
        <v>0</v>
      </c>
      <c r="S18" s="96">
        <v>0</v>
      </c>
      <c r="T18" s="132"/>
      <c r="U18" s="96">
        <v>0</v>
      </c>
      <c r="V18" s="132"/>
      <c r="W18" s="96">
        <v>0</v>
      </c>
      <c r="X18" s="132"/>
      <c r="Y18" s="96">
        <v>0</v>
      </c>
      <c r="Z18" s="97"/>
      <c r="AA18" s="96">
        <f>SUM(S18:Y18)</f>
        <v>0</v>
      </c>
      <c r="AB18" s="132"/>
      <c r="AC18" s="133">
        <f t="shared" ref="AC18:AC19" si="1">SUM(C18:Q18)+AA18</f>
        <v>-6502850</v>
      </c>
      <c r="AD18" s="131"/>
      <c r="AE18" s="96">
        <v>0</v>
      </c>
      <c r="AF18" s="131"/>
      <c r="AG18" s="96">
        <f>SUM(AC18:AE18)</f>
        <v>-6502850</v>
      </c>
      <c r="AH18" s="131"/>
      <c r="AI18" s="96">
        <v>-4971936</v>
      </c>
      <c r="AJ18" s="131"/>
      <c r="AK18" s="96">
        <f>SUM(AG18:AI18)</f>
        <v>-11474786</v>
      </c>
    </row>
    <row r="19" spans="1:38" s="138" customFormat="1" ht="20.149999999999999" customHeight="1">
      <c r="A19" s="123" t="s">
        <v>210</v>
      </c>
      <c r="B19" s="121">
        <v>19</v>
      </c>
      <c r="C19" s="134">
        <v>0</v>
      </c>
      <c r="D19" s="135"/>
      <c r="E19" s="134">
        <v>0</v>
      </c>
      <c r="F19" s="135"/>
      <c r="G19" s="134">
        <v>0</v>
      </c>
      <c r="H19" s="135"/>
      <c r="I19" s="134">
        <v>0</v>
      </c>
      <c r="J19" s="135"/>
      <c r="K19" s="134">
        <v>0</v>
      </c>
      <c r="L19" s="135"/>
      <c r="M19" s="134">
        <v>0</v>
      </c>
      <c r="N19" s="135"/>
      <c r="O19" s="134">
        <v>0</v>
      </c>
      <c r="P19" s="135"/>
      <c r="Q19" s="134">
        <v>-6088210</v>
      </c>
      <c r="R19" s="135"/>
      <c r="S19" s="134">
        <v>0</v>
      </c>
      <c r="T19" s="135"/>
      <c r="U19" s="134">
        <v>0</v>
      </c>
      <c r="V19" s="134"/>
      <c r="W19" s="134">
        <v>0</v>
      </c>
      <c r="X19" s="134"/>
      <c r="Y19" s="134">
        <v>0</v>
      </c>
      <c r="Z19" s="135"/>
      <c r="AA19" s="106">
        <f>SUM(S19:Y19)</f>
        <v>0</v>
      </c>
      <c r="AB19" s="135"/>
      <c r="AC19" s="142">
        <f t="shared" si="1"/>
        <v>-6088210</v>
      </c>
      <c r="AD19" s="135"/>
      <c r="AE19" s="98">
        <v>0</v>
      </c>
      <c r="AF19" s="135"/>
      <c r="AG19" s="99">
        <f>SUM(AC19:AE19)</f>
        <v>-6088210</v>
      </c>
      <c r="AH19" s="135"/>
      <c r="AI19" s="98">
        <v>0</v>
      </c>
      <c r="AJ19" s="135"/>
      <c r="AK19" s="98">
        <f>SUM(AG19:AI19)</f>
        <v>-6088210</v>
      </c>
      <c r="AL19" s="136"/>
    </row>
    <row r="20" spans="1:38" ht="20.25" customHeight="1">
      <c r="A20" s="129" t="s">
        <v>211</v>
      </c>
      <c r="B20" s="129"/>
      <c r="C20" s="100">
        <f>SUM(C18:C19)</f>
        <v>0</v>
      </c>
      <c r="D20" s="128"/>
      <c r="E20" s="100">
        <f>SUM(E18:E19)</f>
        <v>0</v>
      </c>
      <c r="F20" s="128"/>
      <c r="G20" s="100">
        <f>SUM(G18:G19)</f>
        <v>0</v>
      </c>
      <c r="H20" s="128"/>
      <c r="I20" s="100">
        <f>SUM(I18:I19)</f>
        <v>0</v>
      </c>
      <c r="J20" s="128"/>
      <c r="K20" s="100">
        <f>SUM(K18:K19)</f>
        <v>0</v>
      </c>
      <c r="L20" s="128"/>
      <c r="M20" s="100">
        <f>SUM(M18:M19)</f>
        <v>0</v>
      </c>
      <c r="N20" s="128"/>
      <c r="O20" s="100">
        <f>SUM(O18:O19)</f>
        <v>-6502850</v>
      </c>
      <c r="P20" s="128"/>
      <c r="Q20" s="100">
        <f>SUM(Q18:Q19)</f>
        <v>-6088210</v>
      </c>
      <c r="R20" s="123"/>
      <c r="S20" s="100">
        <f>SUM(S18:S19)</f>
        <v>0</v>
      </c>
      <c r="T20" s="128"/>
      <c r="U20" s="100">
        <f>SUM(U18:U19)</f>
        <v>0</v>
      </c>
      <c r="V20" s="128"/>
      <c r="W20" s="100">
        <f>SUM(W18:W19)</f>
        <v>0</v>
      </c>
      <c r="X20" s="128"/>
      <c r="Y20" s="100">
        <f>SUM(Y18:Y19)</f>
        <v>0</v>
      </c>
      <c r="Z20" s="128"/>
      <c r="AA20" s="100">
        <f>SUM(AA18:AA19)</f>
        <v>0</v>
      </c>
      <c r="AB20" s="128"/>
      <c r="AC20" s="100">
        <f>SUM(AC18:AC19)</f>
        <v>-12591060</v>
      </c>
      <c r="AD20" s="139"/>
      <c r="AE20" s="100">
        <f>SUM(AE18:AE19)</f>
        <v>0</v>
      </c>
      <c r="AF20" s="139"/>
      <c r="AG20" s="100">
        <f>SUM(AG18:AG19)</f>
        <v>-12591060</v>
      </c>
      <c r="AH20" s="139"/>
      <c r="AI20" s="100">
        <f>SUM(AI18:AI19)</f>
        <v>-4971936</v>
      </c>
      <c r="AJ20" s="139"/>
      <c r="AK20" s="100">
        <f>SUM(AK18:AK19)</f>
        <v>-17562996</v>
      </c>
    </row>
    <row r="21" spans="1:38" ht="20.25" customHeight="1">
      <c r="A21" s="129" t="s">
        <v>212</v>
      </c>
      <c r="B21" s="123"/>
      <c r="C21" s="103"/>
      <c r="D21" s="128"/>
      <c r="E21" s="103"/>
      <c r="F21" s="128"/>
      <c r="G21" s="103"/>
      <c r="H21" s="128"/>
      <c r="I21" s="103"/>
      <c r="J21" s="128"/>
      <c r="K21" s="103"/>
      <c r="L21" s="128"/>
      <c r="M21" s="103"/>
      <c r="N21" s="128"/>
      <c r="O21" s="103"/>
      <c r="P21" s="128"/>
      <c r="Q21" s="123"/>
      <c r="R21" s="123"/>
      <c r="S21" s="103"/>
      <c r="T21" s="128"/>
      <c r="U21" s="103"/>
      <c r="V21" s="128"/>
      <c r="W21" s="128"/>
      <c r="X21" s="128"/>
      <c r="Y21" s="103"/>
      <c r="Z21" s="103"/>
      <c r="AA21" s="103"/>
      <c r="AB21" s="128"/>
      <c r="AC21" s="103"/>
      <c r="AD21" s="139"/>
      <c r="AE21" s="140"/>
      <c r="AF21" s="139"/>
      <c r="AG21" s="103"/>
      <c r="AH21" s="139"/>
      <c r="AI21" s="103"/>
      <c r="AJ21" s="139"/>
      <c r="AK21" s="128"/>
    </row>
    <row r="22" spans="1:38" ht="20.25" customHeight="1">
      <c r="A22" s="129" t="s">
        <v>213</v>
      </c>
      <c r="B22" s="121"/>
      <c r="C22" s="103"/>
      <c r="D22" s="128"/>
      <c r="E22" s="103"/>
      <c r="F22" s="128"/>
      <c r="G22" s="103"/>
      <c r="H22" s="128"/>
      <c r="I22" s="103"/>
      <c r="J22" s="128"/>
      <c r="K22" s="103"/>
      <c r="L22" s="128"/>
      <c r="M22" s="103"/>
      <c r="N22" s="128"/>
      <c r="O22" s="103"/>
      <c r="P22" s="128"/>
      <c r="Q22" s="123"/>
      <c r="R22" s="123"/>
      <c r="S22" s="103"/>
      <c r="T22" s="128"/>
      <c r="U22" s="103"/>
      <c r="V22" s="128"/>
      <c r="W22" s="128"/>
      <c r="X22" s="128"/>
      <c r="Y22" s="103"/>
      <c r="Z22" s="103"/>
      <c r="AA22" s="103"/>
      <c r="AB22" s="128"/>
      <c r="AC22" s="103"/>
      <c r="AD22" s="139"/>
      <c r="AE22" s="139"/>
      <c r="AF22" s="139"/>
      <c r="AG22" s="103"/>
      <c r="AH22" s="139"/>
      <c r="AI22" s="103"/>
      <c r="AJ22" s="139"/>
      <c r="AK22" s="128"/>
    </row>
    <row r="23" spans="1:38" ht="20.25" customHeight="1">
      <c r="A23" s="123" t="s">
        <v>214</v>
      </c>
      <c r="B23" s="123"/>
      <c r="C23" s="101"/>
      <c r="D23" s="130"/>
      <c r="E23" s="101"/>
      <c r="F23" s="130"/>
      <c r="G23" s="101"/>
      <c r="H23" s="130"/>
      <c r="I23" s="101"/>
      <c r="J23" s="130"/>
      <c r="K23" s="101"/>
      <c r="L23" s="130"/>
      <c r="M23" s="101"/>
      <c r="N23" s="130"/>
      <c r="O23" s="101"/>
      <c r="P23" s="130"/>
      <c r="Q23" s="123"/>
      <c r="R23" s="123"/>
      <c r="S23" s="101"/>
      <c r="T23" s="130"/>
      <c r="U23" s="101"/>
      <c r="V23" s="130"/>
      <c r="W23" s="130"/>
      <c r="X23" s="130"/>
      <c r="Y23" s="101"/>
      <c r="Z23" s="101"/>
      <c r="AA23" s="101"/>
      <c r="AB23" s="130"/>
      <c r="AC23" s="101"/>
      <c r="AD23" s="131"/>
      <c r="AE23" s="131"/>
      <c r="AF23" s="131"/>
      <c r="AG23" s="101"/>
      <c r="AH23" s="131"/>
      <c r="AI23" s="101"/>
      <c r="AJ23" s="131"/>
      <c r="AK23" s="130"/>
    </row>
    <row r="24" spans="1:38" ht="20.25" customHeight="1">
      <c r="A24" s="123" t="s">
        <v>215</v>
      </c>
      <c r="B24" s="121"/>
      <c r="C24" s="13">
        <v>0</v>
      </c>
      <c r="D24" s="130"/>
      <c r="E24" s="13">
        <v>0</v>
      </c>
      <c r="F24" s="130"/>
      <c r="G24" s="13">
        <v>0</v>
      </c>
      <c r="H24" s="130"/>
      <c r="I24" s="13">
        <v>-269058</v>
      </c>
      <c r="J24" s="130"/>
      <c r="K24" s="13">
        <v>0</v>
      </c>
      <c r="L24" s="130"/>
      <c r="M24" s="13">
        <v>0</v>
      </c>
      <c r="N24" s="130"/>
      <c r="O24" s="13">
        <v>0</v>
      </c>
      <c r="P24" s="130"/>
      <c r="Q24" s="13">
        <v>0</v>
      </c>
      <c r="R24" s="123"/>
      <c r="S24" s="13">
        <v>0</v>
      </c>
      <c r="T24" s="130"/>
      <c r="U24" s="13">
        <v>0</v>
      </c>
      <c r="V24" s="130"/>
      <c r="W24" s="13">
        <v>0</v>
      </c>
      <c r="X24" s="130"/>
      <c r="Y24" s="13">
        <v>3585</v>
      </c>
      <c r="Z24" s="101"/>
      <c r="AA24" s="13">
        <v>3585</v>
      </c>
      <c r="AB24" s="130"/>
      <c r="AC24" s="133">
        <f>SUM(C24:Q24)+AA24</f>
        <v>-265473</v>
      </c>
      <c r="AD24" s="131"/>
      <c r="AE24" s="13">
        <v>0</v>
      </c>
      <c r="AF24" s="131"/>
      <c r="AG24" s="13">
        <f>SUM(AC24:AE24)</f>
        <v>-265473</v>
      </c>
      <c r="AH24" s="131"/>
      <c r="AI24" s="13">
        <v>310360</v>
      </c>
      <c r="AJ24" s="131"/>
      <c r="AK24" s="13">
        <f>SUM(AG24:AI24)</f>
        <v>44887</v>
      </c>
    </row>
    <row r="25" spans="1:38" ht="20.25" customHeight="1">
      <c r="A25" s="123" t="s">
        <v>216</v>
      </c>
      <c r="B25" s="129"/>
      <c r="C25" s="13">
        <v>0</v>
      </c>
      <c r="D25" s="130"/>
      <c r="E25" s="13">
        <v>0</v>
      </c>
      <c r="F25" s="130"/>
      <c r="G25" s="13">
        <v>0</v>
      </c>
      <c r="H25" s="130"/>
      <c r="I25" s="13">
        <v>-3680</v>
      </c>
      <c r="J25" s="130"/>
      <c r="K25" s="13">
        <v>0</v>
      </c>
      <c r="L25" s="130"/>
      <c r="M25" s="13">
        <v>0</v>
      </c>
      <c r="N25" s="130"/>
      <c r="O25" s="13">
        <v>0</v>
      </c>
      <c r="P25" s="130"/>
      <c r="Q25" s="13">
        <v>0</v>
      </c>
      <c r="R25" s="123"/>
      <c r="S25" s="13">
        <v>0</v>
      </c>
      <c r="T25" s="130"/>
      <c r="U25" s="13">
        <v>0</v>
      </c>
      <c r="V25" s="130"/>
      <c r="W25" s="13">
        <v>0</v>
      </c>
      <c r="X25" s="130"/>
      <c r="Y25" s="13">
        <v>0</v>
      </c>
      <c r="Z25" s="101"/>
      <c r="AA25" s="13">
        <v>0</v>
      </c>
      <c r="AB25" s="130"/>
      <c r="AC25" s="133">
        <f>SUM(C25:Q25)+AA25</f>
        <v>-3680</v>
      </c>
      <c r="AD25" s="131"/>
      <c r="AE25" s="13">
        <v>0</v>
      </c>
      <c r="AF25" s="131"/>
      <c r="AG25" s="13">
        <f t="shared" ref="AG25:AG28" si="2">SUM(AC25:AE25)</f>
        <v>-3680</v>
      </c>
      <c r="AH25" s="131"/>
      <c r="AI25" s="13">
        <v>0</v>
      </c>
      <c r="AJ25" s="131"/>
      <c r="AK25" s="13">
        <f>SUM(AG25:AI25)</f>
        <v>-3680</v>
      </c>
    </row>
    <row r="26" spans="1:38" ht="20.25" customHeight="1">
      <c r="A26" s="123" t="s">
        <v>217</v>
      </c>
      <c r="B26" s="129"/>
      <c r="C26" s="13">
        <v>0</v>
      </c>
      <c r="D26" s="130"/>
      <c r="E26" s="13">
        <v>0</v>
      </c>
      <c r="F26" s="130"/>
      <c r="G26" s="13">
        <v>0</v>
      </c>
      <c r="H26" s="130"/>
      <c r="I26" s="13">
        <v>0</v>
      </c>
      <c r="J26" s="130"/>
      <c r="K26" s="13">
        <v>0</v>
      </c>
      <c r="L26" s="130"/>
      <c r="M26" s="13">
        <v>0</v>
      </c>
      <c r="N26" s="130"/>
      <c r="O26" s="13">
        <v>0</v>
      </c>
      <c r="P26" s="130"/>
      <c r="Q26" s="13">
        <v>0</v>
      </c>
      <c r="R26" s="123"/>
      <c r="S26" s="13">
        <v>0</v>
      </c>
      <c r="T26" s="130"/>
      <c r="U26" s="13">
        <v>0</v>
      </c>
      <c r="V26" s="130"/>
      <c r="W26" s="13">
        <v>0</v>
      </c>
      <c r="X26" s="130"/>
      <c r="Y26" s="13">
        <v>0</v>
      </c>
      <c r="Z26" s="101"/>
      <c r="AA26" s="13">
        <v>0</v>
      </c>
      <c r="AB26" s="130"/>
      <c r="AC26" s="13">
        <f>SUM(C26:Q26)+AA26</f>
        <v>0</v>
      </c>
      <c r="AD26" s="131"/>
      <c r="AE26" s="13">
        <v>0</v>
      </c>
      <c r="AF26" s="131"/>
      <c r="AG26" s="13">
        <f t="shared" si="2"/>
        <v>0</v>
      </c>
      <c r="AH26" s="131"/>
      <c r="AI26" s="13">
        <v>251590</v>
      </c>
      <c r="AJ26" s="131"/>
      <c r="AK26" s="13">
        <f>SUM(AG26:AI26)</f>
        <v>251590</v>
      </c>
    </row>
    <row r="27" spans="1:38" s="138" customFormat="1" ht="20.25" customHeight="1">
      <c r="A27" s="123" t="s">
        <v>218</v>
      </c>
      <c r="B27" s="121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"/>
      <c r="AD27" s="135"/>
      <c r="AE27" s="135"/>
      <c r="AF27" s="135"/>
      <c r="AG27" s="135"/>
      <c r="AH27" s="135"/>
      <c r="AI27" s="135"/>
      <c r="AJ27" s="135"/>
      <c r="AK27" s="135"/>
      <c r="AL27" s="136"/>
    </row>
    <row r="28" spans="1:38" s="138" customFormat="1" ht="20.25" customHeight="1">
      <c r="A28" s="123" t="s">
        <v>219</v>
      </c>
      <c r="B28" s="121"/>
      <c r="C28" s="135">
        <v>0</v>
      </c>
      <c r="D28" s="135"/>
      <c r="E28" s="135">
        <v>0</v>
      </c>
      <c r="F28" s="135"/>
      <c r="G28" s="135">
        <v>0</v>
      </c>
      <c r="H28" s="135"/>
      <c r="I28" s="135">
        <v>0</v>
      </c>
      <c r="J28" s="135"/>
      <c r="K28" s="135">
        <v>0</v>
      </c>
      <c r="L28" s="135"/>
      <c r="M28" s="135">
        <v>0</v>
      </c>
      <c r="N28" s="135"/>
      <c r="O28" s="135">
        <v>0</v>
      </c>
      <c r="P28" s="135"/>
      <c r="Q28" s="135">
        <v>0</v>
      </c>
      <c r="R28" s="135"/>
      <c r="S28" s="135">
        <v>0</v>
      </c>
      <c r="T28" s="135"/>
      <c r="U28" s="135">
        <v>0</v>
      </c>
      <c r="V28" s="135"/>
      <c r="W28" s="135">
        <v>0</v>
      </c>
      <c r="X28" s="135"/>
      <c r="Y28" s="135">
        <v>0</v>
      </c>
      <c r="Z28" s="135"/>
      <c r="AA28" s="135">
        <v>0</v>
      </c>
      <c r="AB28" s="135"/>
      <c r="AC28" s="13">
        <f>SUM(C28:Q28)+AA28</f>
        <v>0</v>
      </c>
      <c r="AD28" s="135"/>
      <c r="AE28" s="13">
        <v>0</v>
      </c>
      <c r="AF28" s="135"/>
      <c r="AG28" s="13">
        <f t="shared" si="2"/>
        <v>0</v>
      </c>
      <c r="AH28" s="135"/>
      <c r="AI28" s="141">
        <v>-6051</v>
      </c>
      <c r="AJ28" s="135"/>
      <c r="AK28" s="141">
        <f>SUM(AG28:AI28)</f>
        <v>-6051</v>
      </c>
      <c r="AL28" s="136"/>
    </row>
    <row r="29" spans="1:38" s="138" customFormat="1" ht="20.149999999999999" customHeight="1">
      <c r="A29" s="123" t="s">
        <v>220</v>
      </c>
      <c r="B29" s="121"/>
      <c r="C29" s="134">
        <v>0</v>
      </c>
      <c r="D29" s="135"/>
      <c r="E29" s="134">
        <v>0</v>
      </c>
      <c r="F29" s="135"/>
      <c r="G29" s="134">
        <v>0</v>
      </c>
      <c r="H29" s="135"/>
      <c r="I29" s="134">
        <v>1009893</v>
      </c>
      <c r="J29" s="135"/>
      <c r="K29" s="134">
        <v>0</v>
      </c>
      <c r="L29" s="135"/>
      <c r="M29" s="134">
        <v>0</v>
      </c>
      <c r="N29" s="135"/>
      <c r="O29" s="134">
        <v>291802</v>
      </c>
      <c r="P29" s="135"/>
      <c r="Q29" s="134">
        <v>0</v>
      </c>
      <c r="R29" s="135"/>
      <c r="S29" s="134">
        <v>0</v>
      </c>
      <c r="T29" s="135"/>
      <c r="U29" s="134">
        <v>0</v>
      </c>
      <c r="V29" s="135"/>
      <c r="W29" s="134">
        <v>-291802</v>
      </c>
      <c r="X29" s="135"/>
      <c r="Y29" s="134">
        <v>216698</v>
      </c>
      <c r="Z29" s="135"/>
      <c r="AA29" s="134">
        <v>-75104</v>
      </c>
      <c r="AB29" s="135"/>
      <c r="AC29" s="142">
        <f>SUM(C29:Q29)+AA29</f>
        <v>1226591</v>
      </c>
      <c r="AD29" s="135"/>
      <c r="AE29" s="134">
        <v>0</v>
      </c>
      <c r="AF29" s="135"/>
      <c r="AG29" s="134">
        <f>SUM(AC29:AE29)</f>
        <v>1226591</v>
      </c>
      <c r="AH29" s="135"/>
      <c r="AI29" s="99">
        <v>0</v>
      </c>
      <c r="AJ29" s="135"/>
      <c r="AK29" s="134">
        <f>SUM(AG29:AI29)</f>
        <v>1226591</v>
      </c>
      <c r="AL29" s="136"/>
    </row>
    <row r="30" spans="1:38" ht="20.25" customHeight="1">
      <c r="A30" s="129" t="s">
        <v>221</v>
      </c>
      <c r="B30" s="122"/>
      <c r="C30" s="103"/>
      <c r="D30" s="128"/>
      <c r="E30" s="103"/>
      <c r="F30" s="128"/>
      <c r="G30" s="103"/>
      <c r="H30" s="128"/>
      <c r="I30" s="103"/>
      <c r="J30" s="128"/>
      <c r="K30" s="103"/>
      <c r="L30" s="128"/>
      <c r="M30" s="103"/>
      <c r="N30" s="128"/>
      <c r="O30" s="103"/>
      <c r="P30" s="128"/>
      <c r="Q30" s="123"/>
      <c r="R30" s="123"/>
      <c r="S30" s="103"/>
      <c r="T30" s="128"/>
      <c r="U30" s="103"/>
      <c r="V30" s="128"/>
      <c r="W30" s="128"/>
      <c r="X30" s="128"/>
      <c r="Y30" s="103"/>
      <c r="Z30" s="103"/>
      <c r="AA30" s="103"/>
      <c r="AB30" s="128"/>
      <c r="AC30" s="103"/>
      <c r="AD30" s="139"/>
      <c r="AE30" s="103"/>
      <c r="AF30" s="139"/>
      <c r="AG30" s="103"/>
      <c r="AH30" s="139"/>
      <c r="AI30" s="103"/>
      <c r="AJ30" s="139"/>
      <c r="AK30" s="128"/>
    </row>
    <row r="31" spans="1:38" ht="20.25" customHeight="1">
      <c r="A31" s="129" t="s">
        <v>213</v>
      </c>
      <c r="B31" s="122"/>
      <c r="C31" s="100">
        <f>SUM(C24:C29)</f>
        <v>0</v>
      </c>
      <c r="D31" s="128"/>
      <c r="E31" s="100">
        <f>SUM(E24:E29)</f>
        <v>0</v>
      </c>
      <c r="F31" s="128"/>
      <c r="G31" s="100">
        <f>SUM(G24:G29)</f>
        <v>0</v>
      </c>
      <c r="H31" s="128"/>
      <c r="I31" s="100">
        <f>SUM(I24:I29)</f>
        <v>737155</v>
      </c>
      <c r="J31" s="128"/>
      <c r="K31" s="100">
        <f>SUM(K24:K29)</f>
        <v>0</v>
      </c>
      <c r="L31" s="128"/>
      <c r="M31" s="100">
        <f>SUM(M24:M29)</f>
        <v>0</v>
      </c>
      <c r="N31" s="128"/>
      <c r="O31" s="100">
        <f>SUM(O24:O29)</f>
        <v>291802</v>
      </c>
      <c r="P31" s="128"/>
      <c r="Q31" s="100">
        <f>SUM(Q24:Q29)</f>
        <v>0</v>
      </c>
      <c r="R31" s="123"/>
      <c r="S31" s="100">
        <f>SUM(S24:S29)</f>
        <v>0</v>
      </c>
      <c r="T31" s="128"/>
      <c r="U31" s="100">
        <f>SUM(U24:U29)</f>
        <v>0</v>
      </c>
      <c r="V31" s="128"/>
      <c r="W31" s="100">
        <f>SUM(W24:W29)</f>
        <v>-291802</v>
      </c>
      <c r="X31" s="128"/>
      <c r="Y31" s="100">
        <f>SUM(Y24:Y29)</f>
        <v>220283</v>
      </c>
      <c r="Z31" s="103"/>
      <c r="AA31" s="100">
        <f>SUM(AA24:AA29)</f>
        <v>-71519</v>
      </c>
      <c r="AB31" s="128"/>
      <c r="AC31" s="100">
        <f>AA31+SUM(C31:O31)</f>
        <v>957438</v>
      </c>
      <c r="AD31" s="139"/>
      <c r="AE31" s="100">
        <f>SUM(AE24:AE29)</f>
        <v>0</v>
      </c>
      <c r="AF31" s="139"/>
      <c r="AG31" s="100">
        <f>SUM(AG24:AG29)</f>
        <v>957438</v>
      </c>
      <c r="AH31" s="139"/>
      <c r="AI31" s="100">
        <f>SUM(AI24:AI29)</f>
        <v>555899</v>
      </c>
      <c r="AJ31" s="139"/>
      <c r="AK31" s="100">
        <f>SUM(AK24:AK29)</f>
        <v>1513337</v>
      </c>
    </row>
    <row r="32" spans="1:38" ht="20.25" customHeight="1">
      <c r="A32" s="122" t="s">
        <v>222</v>
      </c>
      <c r="B32" s="122"/>
      <c r="C32" s="140"/>
      <c r="D32" s="127"/>
      <c r="E32" s="140"/>
      <c r="F32" s="127"/>
      <c r="G32" s="140"/>
      <c r="H32" s="127"/>
      <c r="I32" s="140"/>
      <c r="J32" s="127"/>
      <c r="K32" s="140"/>
      <c r="L32" s="127"/>
      <c r="M32" s="140"/>
      <c r="N32" s="127"/>
      <c r="O32" s="140"/>
      <c r="P32" s="139"/>
      <c r="Q32" s="140"/>
      <c r="R32" s="123"/>
      <c r="S32" s="140"/>
      <c r="T32" s="127"/>
      <c r="U32" s="140"/>
      <c r="V32" s="127"/>
      <c r="W32" s="127"/>
      <c r="X32" s="127"/>
      <c r="Y32" s="140"/>
      <c r="Z32" s="140"/>
      <c r="AA32" s="140"/>
      <c r="AB32" s="127"/>
      <c r="AC32" s="140"/>
      <c r="AD32" s="139"/>
      <c r="AE32" s="140"/>
      <c r="AF32" s="139"/>
      <c r="AG32" s="140"/>
      <c r="AH32" s="139"/>
      <c r="AI32" s="140"/>
      <c r="AJ32" s="139"/>
      <c r="AK32" s="130"/>
    </row>
    <row r="33" spans="1:37" ht="20.25" customHeight="1">
      <c r="A33" s="122" t="s">
        <v>223</v>
      </c>
      <c r="B33" s="123"/>
      <c r="C33" s="14">
        <f>SUM(C31,C20)</f>
        <v>0</v>
      </c>
      <c r="D33" s="127"/>
      <c r="E33" s="14">
        <f>SUM(E31,E20)</f>
        <v>0</v>
      </c>
      <c r="F33" s="127"/>
      <c r="G33" s="14">
        <v>0</v>
      </c>
      <c r="H33" s="127"/>
      <c r="I33" s="14">
        <f>SUM(I31,I20)</f>
        <v>737155</v>
      </c>
      <c r="J33" s="127"/>
      <c r="K33" s="14">
        <v>0</v>
      </c>
      <c r="L33" s="127"/>
      <c r="M33" s="14">
        <v>0</v>
      </c>
      <c r="N33" s="127"/>
      <c r="O33" s="14">
        <f>SUM(O31,O20)</f>
        <v>-6211048</v>
      </c>
      <c r="P33" s="139"/>
      <c r="Q33" s="14">
        <f>SUM(Q31,Q20)</f>
        <v>-6088210</v>
      </c>
      <c r="R33" s="123"/>
      <c r="S33" s="14">
        <f>SUM(S31,S20)</f>
        <v>0</v>
      </c>
      <c r="T33" s="127"/>
      <c r="U33" s="14">
        <f>SUM(U31,U20)</f>
        <v>0</v>
      </c>
      <c r="V33" s="127"/>
      <c r="W33" s="14">
        <f>SUM(W31,W20)</f>
        <v>-291802</v>
      </c>
      <c r="X33" s="127"/>
      <c r="Y33" s="14">
        <f>SUM(Y31,Y20)</f>
        <v>220283</v>
      </c>
      <c r="Z33" s="102"/>
      <c r="AA33" s="14">
        <f>SUM(AA31,AA20)</f>
        <v>-71519</v>
      </c>
      <c r="AB33" s="127"/>
      <c r="AC33" s="14">
        <f>SUM(C33:Y33)</f>
        <v>-11633622</v>
      </c>
      <c r="AD33" s="139"/>
      <c r="AE33" s="14">
        <v>0</v>
      </c>
      <c r="AF33" s="139"/>
      <c r="AG33" s="14">
        <f>SUM(AG31+AG20)</f>
        <v>-11633622</v>
      </c>
      <c r="AH33" s="139"/>
      <c r="AI33" s="14">
        <f>SUM(AI31+AI20)</f>
        <v>-4416037</v>
      </c>
      <c r="AJ33" s="139"/>
      <c r="AK33" s="14">
        <f>SUM(AK31+AK20)</f>
        <v>-16049659</v>
      </c>
    </row>
    <row r="34" spans="1:37" ht="20.25" customHeight="1">
      <c r="A34" s="122" t="s">
        <v>224</v>
      </c>
      <c r="B34" s="123"/>
      <c r="C34" s="140"/>
      <c r="D34" s="127"/>
      <c r="E34" s="140"/>
      <c r="F34" s="127"/>
      <c r="G34" s="140"/>
      <c r="H34" s="127"/>
      <c r="I34" s="140"/>
      <c r="J34" s="127"/>
      <c r="K34" s="140"/>
      <c r="L34" s="127"/>
      <c r="M34" s="140"/>
      <c r="N34" s="127"/>
      <c r="O34" s="140"/>
      <c r="P34" s="139"/>
      <c r="Q34" s="123"/>
      <c r="R34" s="123"/>
      <c r="S34" s="140"/>
      <c r="T34" s="127"/>
      <c r="U34" s="140"/>
      <c r="V34" s="127"/>
      <c r="W34" s="127"/>
      <c r="X34" s="127"/>
      <c r="Y34" s="140"/>
      <c r="Z34" s="140"/>
      <c r="AA34" s="140"/>
      <c r="AB34" s="127"/>
      <c r="AC34" s="140"/>
      <c r="AD34" s="139"/>
      <c r="AE34" s="140"/>
      <c r="AF34" s="139"/>
      <c r="AG34" s="140"/>
      <c r="AH34" s="139"/>
      <c r="AI34" s="140"/>
      <c r="AJ34" s="139"/>
      <c r="AK34" s="130"/>
    </row>
    <row r="35" spans="1:37" ht="20.25" customHeight="1">
      <c r="A35" s="123" t="s">
        <v>225</v>
      </c>
      <c r="B35" s="123"/>
      <c r="C35" s="13">
        <v>0</v>
      </c>
      <c r="D35" s="130"/>
      <c r="E35" s="13">
        <v>0</v>
      </c>
      <c r="F35" s="130"/>
      <c r="G35" s="13">
        <v>0</v>
      </c>
      <c r="H35" s="130"/>
      <c r="I35" s="13">
        <v>0</v>
      </c>
      <c r="J35" s="130"/>
      <c r="K35" s="13">
        <v>0</v>
      </c>
      <c r="L35" s="130"/>
      <c r="M35" s="13">
        <v>0</v>
      </c>
      <c r="N35" s="130"/>
      <c r="O35" s="13">
        <v>26022389</v>
      </c>
      <c r="P35" s="130"/>
      <c r="Q35" s="13">
        <v>0</v>
      </c>
      <c r="R35" s="123"/>
      <c r="S35" s="13">
        <v>0</v>
      </c>
      <c r="T35" s="130"/>
      <c r="U35" s="13">
        <v>0</v>
      </c>
      <c r="V35" s="130"/>
      <c r="W35" s="13">
        <v>0</v>
      </c>
      <c r="X35" s="130"/>
      <c r="Y35" s="13">
        <v>0</v>
      </c>
      <c r="Z35" s="101"/>
      <c r="AA35" s="13">
        <v>0</v>
      </c>
      <c r="AB35" s="130"/>
      <c r="AC35" s="133">
        <f>SUM(C35:Q35)+AA35</f>
        <v>26022389</v>
      </c>
      <c r="AD35" s="131"/>
      <c r="AE35" s="13">
        <v>0</v>
      </c>
      <c r="AF35" s="131"/>
      <c r="AG35" s="13">
        <f>SUM(AC35:AE35)</f>
        <v>26022389</v>
      </c>
      <c r="AH35" s="131"/>
      <c r="AI35" s="13">
        <v>18069595</v>
      </c>
      <c r="AJ35" s="131"/>
      <c r="AK35" s="13">
        <f>SUM(AG35:AI35)</f>
        <v>44091984</v>
      </c>
    </row>
    <row r="36" spans="1:37" ht="20.25" customHeight="1">
      <c r="A36" s="123" t="s">
        <v>226</v>
      </c>
      <c r="B36" s="122"/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23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  <c r="AG36" s="131"/>
      <c r="AH36" s="131"/>
      <c r="AI36" s="131"/>
      <c r="AJ36" s="131"/>
      <c r="AK36" s="131"/>
    </row>
    <row r="37" spans="1:37" ht="20.25" customHeight="1">
      <c r="A37" s="123" t="s">
        <v>322</v>
      </c>
      <c r="B37" s="121"/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  <c r="P37" s="131"/>
      <c r="Q37" s="131"/>
      <c r="R37" s="123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131"/>
      <c r="AD37" s="131"/>
      <c r="AE37" s="131"/>
      <c r="AF37" s="131"/>
      <c r="AG37" s="131"/>
      <c r="AH37" s="131"/>
      <c r="AI37" s="131"/>
      <c r="AJ37" s="131"/>
      <c r="AK37" s="131"/>
    </row>
    <row r="38" spans="1:37" ht="20.25" customHeight="1">
      <c r="A38" s="123" t="s">
        <v>227</v>
      </c>
      <c r="B38" s="121">
        <v>21</v>
      </c>
      <c r="C38" s="13">
        <v>0</v>
      </c>
      <c r="D38" s="130"/>
      <c r="E38" s="13">
        <v>0</v>
      </c>
      <c r="F38" s="130"/>
      <c r="G38" s="13">
        <v>0</v>
      </c>
      <c r="H38" s="130"/>
      <c r="I38" s="13">
        <v>0</v>
      </c>
      <c r="J38" s="130"/>
      <c r="K38" s="13">
        <v>0</v>
      </c>
      <c r="L38" s="130"/>
      <c r="M38" s="13">
        <v>0</v>
      </c>
      <c r="N38" s="130"/>
      <c r="O38" s="13">
        <v>-569516</v>
      </c>
      <c r="P38" s="130"/>
      <c r="Q38" s="13">
        <v>0</v>
      </c>
      <c r="R38" s="123"/>
      <c r="S38" s="13">
        <v>0</v>
      </c>
      <c r="T38" s="131"/>
      <c r="U38" s="13">
        <v>0</v>
      </c>
      <c r="V38" s="131"/>
      <c r="W38" s="13">
        <v>0</v>
      </c>
      <c r="X38" s="131"/>
      <c r="Y38" s="13">
        <v>0</v>
      </c>
      <c r="Z38" s="131"/>
      <c r="AA38" s="13">
        <v>0</v>
      </c>
      <c r="AB38" s="131"/>
      <c r="AC38" s="133">
        <f>SUM(C38:Q38)+AA38</f>
        <v>-569516</v>
      </c>
      <c r="AD38" s="131"/>
      <c r="AE38" s="13">
        <v>0</v>
      </c>
      <c r="AF38" s="131"/>
      <c r="AG38" s="13">
        <f>SUM(AC38:AE38)</f>
        <v>-569516</v>
      </c>
      <c r="AH38" s="131"/>
      <c r="AI38" s="13">
        <v>-8630</v>
      </c>
      <c r="AJ38" s="131"/>
      <c r="AK38" s="13">
        <f>SUM(AG38:AI38)</f>
        <v>-578146</v>
      </c>
    </row>
    <row r="39" spans="1:37" ht="20.25" customHeight="1">
      <c r="A39" s="123" t="s">
        <v>228</v>
      </c>
      <c r="B39" s="122"/>
      <c r="C39" s="98">
        <v>0</v>
      </c>
      <c r="D39" s="130"/>
      <c r="E39" s="98">
        <v>0</v>
      </c>
      <c r="F39" s="130"/>
      <c r="G39" s="98">
        <v>0</v>
      </c>
      <c r="H39" s="130"/>
      <c r="I39" s="98">
        <v>0</v>
      </c>
      <c r="J39" s="130"/>
      <c r="K39" s="98">
        <v>0</v>
      </c>
      <c r="L39" s="130"/>
      <c r="M39" s="98">
        <v>0</v>
      </c>
      <c r="N39" s="130"/>
      <c r="O39" s="98">
        <v>0</v>
      </c>
      <c r="P39" s="130"/>
      <c r="Q39" s="98">
        <v>0</v>
      </c>
      <c r="R39" s="123"/>
      <c r="S39" s="98">
        <v>10855862</v>
      </c>
      <c r="T39" s="130"/>
      <c r="U39" s="98">
        <v>-824527</v>
      </c>
      <c r="V39" s="130"/>
      <c r="W39" s="98">
        <v>-383197</v>
      </c>
      <c r="X39" s="130"/>
      <c r="Y39" s="98">
        <v>-3342374</v>
      </c>
      <c r="Z39" s="130"/>
      <c r="AA39" s="98">
        <v>6305764</v>
      </c>
      <c r="AB39" s="130"/>
      <c r="AC39" s="142">
        <f>SUM(C39:Q39)+AA39</f>
        <v>6305764</v>
      </c>
      <c r="AD39" s="131"/>
      <c r="AE39" s="98">
        <v>0</v>
      </c>
      <c r="AF39" s="131"/>
      <c r="AG39" s="98">
        <f>SUM(AC39:AE39)</f>
        <v>6305764</v>
      </c>
      <c r="AH39" s="131"/>
      <c r="AI39" s="98">
        <v>6484695</v>
      </c>
      <c r="AJ39" s="131"/>
      <c r="AK39" s="98">
        <f>SUM(AG39:AI39)</f>
        <v>12790459</v>
      </c>
    </row>
    <row r="40" spans="1:37" ht="20.25" customHeight="1">
      <c r="A40" s="122" t="s">
        <v>144</v>
      </c>
      <c r="B40" s="123"/>
      <c r="C40" s="143">
        <f>SUM(C35:C39)</f>
        <v>0</v>
      </c>
      <c r="D40" s="128"/>
      <c r="E40" s="143">
        <f>SUM(E35:E39)</f>
        <v>0</v>
      </c>
      <c r="F40" s="128"/>
      <c r="G40" s="143">
        <f>SUM(G35:G39)</f>
        <v>0</v>
      </c>
      <c r="H40" s="128"/>
      <c r="I40" s="143">
        <f>SUM(I35:I39)</f>
        <v>0</v>
      </c>
      <c r="J40" s="128"/>
      <c r="K40" s="143">
        <f>SUM(K35:K39)</f>
        <v>0</v>
      </c>
      <c r="L40" s="128"/>
      <c r="M40" s="15">
        <f>SUM(M35:M39)</f>
        <v>0</v>
      </c>
      <c r="N40" s="128"/>
      <c r="O40" s="143">
        <f>SUM(O35:O39)</f>
        <v>25452873</v>
      </c>
      <c r="P40" s="128"/>
      <c r="Q40" s="143">
        <f>SUM(Q35:Q39)</f>
        <v>0</v>
      </c>
      <c r="R40" s="123"/>
      <c r="S40" s="143">
        <f>SUM(S35:S39)</f>
        <v>10855862</v>
      </c>
      <c r="T40" s="128"/>
      <c r="U40" s="143">
        <f>SUM(U35:U39)</f>
        <v>-824527</v>
      </c>
      <c r="V40" s="128"/>
      <c r="W40" s="143">
        <f>SUM(W35:W39)</f>
        <v>-383197</v>
      </c>
      <c r="X40" s="128"/>
      <c r="Y40" s="143">
        <f>SUM(Y35:Y39)</f>
        <v>-3342374</v>
      </c>
      <c r="Z40" s="103"/>
      <c r="AA40" s="143">
        <f>SUM(AA35:AA39)</f>
        <v>6305764</v>
      </c>
      <c r="AB40" s="128"/>
      <c r="AC40" s="143">
        <f>SUM(C40:Y40)</f>
        <v>31758637</v>
      </c>
      <c r="AD40" s="139"/>
      <c r="AE40" s="143">
        <f>SUM(AE35:AE39)</f>
        <v>0</v>
      </c>
      <c r="AF40" s="139"/>
      <c r="AG40" s="143">
        <f>SUM(AG35:AG39)</f>
        <v>31758637</v>
      </c>
      <c r="AH40" s="139"/>
      <c r="AI40" s="143">
        <f>SUM(AI35:AI39)</f>
        <v>24545660</v>
      </c>
      <c r="AJ40" s="139"/>
      <c r="AK40" s="143">
        <f>SUM(AK35:AK39)</f>
        <v>56304297</v>
      </c>
    </row>
    <row r="41" spans="1:37" ht="20.25" customHeight="1">
      <c r="A41" s="123" t="s">
        <v>373</v>
      </c>
      <c r="B41" s="123"/>
      <c r="C41" s="144"/>
      <c r="D41" s="128"/>
      <c r="E41" s="144"/>
      <c r="F41" s="128"/>
      <c r="G41" s="144"/>
      <c r="H41" s="128"/>
      <c r="I41" s="144"/>
      <c r="J41" s="128"/>
      <c r="K41" s="144"/>
      <c r="L41" s="128"/>
      <c r="M41" s="104"/>
      <c r="N41" s="128"/>
      <c r="O41" s="144"/>
      <c r="P41" s="128"/>
      <c r="Q41" s="144"/>
      <c r="R41" s="123"/>
      <c r="S41" s="144"/>
      <c r="T41" s="128"/>
      <c r="U41" s="144"/>
      <c r="V41" s="128"/>
      <c r="W41" s="144"/>
      <c r="X41" s="128"/>
      <c r="Y41" s="144"/>
      <c r="Z41" s="103"/>
      <c r="AA41" s="144"/>
      <c r="AB41" s="128"/>
      <c r="AC41" s="144"/>
      <c r="AD41" s="139"/>
      <c r="AE41" s="144"/>
      <c r="AF41" s="139"/>
      <c r="AG41" s="144"/>
      <c r="AH41" s="139"/>
      <c r="AI41" s="144"/>
      <c r="AJ41" s="139"/>
      <c r="AK41" s="144"/>
    </row>
    <row r="42" spans="1:37" ht="20.25" customHeight="1">
      <c r="A42" s="123" t="s">
        <v>374</v>
      </c>
      <c r="B42" s="121">
        <v>23</v>
      </c>
      <c r="C42" s="98">
        <v>0</v>
      </c>
      <c r="D42" s="130"/>
      <c r="E42" s="98">
        <v>0</v>
      </c>
      <c r="F42" s="130"/>
      <c r="G42" s="98">
        <v>0</v>
      </c>
      <c r="H42" s="130"/>
      <c r="I42" s="98">
        <v>0</v>
      </c>
      <c r="J42" s="130"/>
      <c r="K42" s="98">
        <v>0</v>
      </c>
      <c r="L42" s="130"/>
      <c r="M42" s="98">
        <v>0</v>
      </c>
      <c r="N42" s="130"/>
      <c r="O42" s="98">
        <v>-752889</v>
      </c>
      <c r="P42" s="130"/>
      <c r="Q42" s="98">
        <v>0</v>
      </c>
      <c r="R42" s="123"/>
      <c r="S42" s="98">
        <v>0</v>
      </c>
      <c r="T42" s="131"/>
      <c r="U42" s="98">
        <v>0</v>
      </c>
      <c r="V42" s="131"/>
      <c r="W42" s="98">
        <v>0</v>
      </c>
      <c r="X42" s="131"/>
      <c r="Y42" s="98">
        <v>0</v>
      </c>
      <c r="Z42" s="131"/>
      <c r="AA42" s="98">
        <v>0</v>
      </c>
      <c r="AB42" s="131"/>
      <c r="AC42" s="142">
        <f>SUM(C42:Q42)+AA42</f>
        <v>-752889</v>
      </c>
      <c r="AD42" s="131"/>
      <c r="AE42" s="98">
        <v>0</v>
      </c>
      <c r="AF42" s="131"/>
      <c r="AG42" s="98">
        <f>SUM(AC42:AE42)</f>
        <v>-752889</v>
      </c>
      <c r="AH42" s="131"/>
      <c r="AI42" s="98">
        <v>0</v>
      </c>
      <c r="AJ42" s="131"/>
      <c r="AK42" s="98">
        <f>SUM(AG42:AI42)</f>
        <v>-752889</v>
      </c>
    </row>
    <row r="43" spans="1:37" ht="20.25" customHeight="1" thickBot="1">
      <c r="A43" s="122" t="s">
        <v>229</v>
      </c>
      <c r="B43" s="123"/>
      <c r="C43" s="145">
        <f>C40+C33+SUM(C42:C42)+C15</f>
        <v>8611242</v>
      </c>
      <c r="D43" s="127"/>
      <c r="E43" s="145">
        <f>E40+E33+SUM(E42:E42)+E15</f>
        <v>57298909</v>
      </c>
      <c r="F43" s="127"/>
      <c r="G43" s="145">
        <f>G40+G33+SUM(G42:G42)+G15</f>
        <v>3470021</v>
      </c>
      <c r="H43" s="127"/>
      <c r="I43" s="145">
        <f>I40+I33+SUM(I42:I42)+I15</f>
        <v>4809941</v>
      </c>
      <c r="J43" s="127"/>
      <c r="K43" s="145">
        <f>K40+K33+SUM(K42:K42)+K15</f>
        <v>-5159</v>
      </c>
      <c r="L43" s="127"/>
      <c r="M43" s="145">
        <f>M40+M33+SUM(M42:M42)+M15</f>
        <v>929166</v>
      </c>
      <c r="N43" s="122"/>
      <c r="O43" s="145">
        <f>O40+O33+SUM(O42:O42)+O15</f>
        <v>119893131</v>
      </c>
      <c r="P43" s="127"/>
      <c r="Q43" s="145">
        <f>Q40+Q33+SUM(Q42:Q42)+Q15</f>
        <v>-8997459</v>
      </c>
      <c r="R43" s="123"/>
      <c r="S43" s="145">
        <f>S40+S33+SUM(S42:S42)+S15</f>
        <v>24833380</v>
      </c>
      <c r="T43" s="127"/>
      <c r="U43" s="145">
        <f>U40+U33+SUM(U42:U42)+U15</f>
        <v>-1435975</v>
      </c>
      <c r="V43" s="146"/>
      <c r="W43" s="145">
        <f>W40+W33+SUM(W42:W42)+W15</f>
        <v>2449580</v>
      </c>
      <c r="X43" s="146"/>
      <c r="Y43" s="145">
        <f>Y40+Y33+SUM(Y42:Y42)+Y15</f>
        <v>-34919990</v>
      </c>
      <c r="Z43" s="127"/>
      <c r="AA43" s="145">
        <f>AA40+AA33+SUM(AA42:AA42)+AA15</f>
        <v>-9073005</v>
      </c>
      <c r="AB43" s="127"/>
      <c r="AC43" s="145">
        <f>AC40+AC33+SUM(AC42:AC42)+AC15</f>
        <v>176936787</v>
      </c>
      <c r="AD43" s="122"/>
      <c r="AE43" s="145">
        <f>AE40+AE33+SUM(AE42:AE42)+AE15</f>
        <v>15000000</v>
      </c>
      <c r="AF43" s="122"/>
      <c r="AG43" s="145">
        <f>AG40+AG33+SUM(AG42:AG42)+AG15</f>
        <v>191936787</v>
      </c>
      <c r="AH43" s="122"/>
      <c r="AI43" s="145">
        <f>AI40+AI33+SUM(AI42:AI42)+AI15</f>
        <v>70241781</v>
      </c>
      <c r="AJ43" s="122"/>
      <c r="AK43" s="145">
        <f>AK40+AK33+SUM(AK42:AK42)+AK15</f>
        <v>262178568</v>
      </c>
    </row>
    <row r="44" spans="1:37" ht="20.25" customHeight="1" thickTop="1"/>
    <row r="45" spans="1:37" ht="20.25" customHeight="1">
      <c r="A45" s="107" t="s">
        <v>146</v>
      </c>
      <c r="B45" s="107"/>
      <c r="C45" s="108"/>
      <c r="D45" s="108"/>
    </row>
    <row r="46" spans="1:37" ht="20.25" customHeight="1">
      <c r="A46" s="107" t="s">
        <v>147</v>
      </c>
      <c r="B46" s="107"/>
    </row>
    <row r="47" spans="1:37" ht="20.25" customHeight="1">
      <c r="A47" s="110" t="s">
        <v>148</v>
      </c>
      <c r="B47" s="110"/>
      <c r="C47" s="111"/>
      <c r="D47" s="111"/>
      <c r="M47" s="111"/>
      <c r="O47" s="111"/>
      <c r="P47" s="111"/>
      <c r="S47" s="111"/>
      <c r="U47" s="111"/>
      <c r="V47" s="111"/>
      <c r="W47" s="111"/>
      <c r="X47" s="111"/>
      <c r="Y47" s="111"/>
      <c r="Z47" s="111"/>
    </row>
    <row r="48" spans="1:37" ht="20.25" customHeight="1">
      <c r="A48" s="112"/>
      <c r="B48" s="112"/>
      <c r="AK48" s="113" t="s">
        <v>3</v>
      </c>
    </row>
    <row r="49" spans="1:38" ht="20.25" customHeight="1">
      <c r="A49" s="114"/>
      <c r="B49" s="114"/>
      <c r="C49" s="284" t="s">
        <v>149</v>
      </c>
      <c r="D49" s="284"/>
      <c r="E49" s="284"/>
      <c r="F49" s="284"/>
      <c r="G49" s="284"/>
      <c r="H49" s="284"/>
      <c r="I49" s="284"/>
      <c r="J49" s="284"/>
      <c r="K49" s="284"/>
      <c r="L49" s="284"/>
      <c r="M49" s="284"/>
      <c r="N49" s="284"/>
      <c r="O49" s="284"/>
      <c r="P49" s="284"/>
      <c r="Q49" s="284"/>
      <c r="R49" s="284"/>
      <c r="S49" s="284"/>
      <c r="T49" s="284"/>
      <c r="U49" s="284"/>
      <c r="V49" s="284"/>
      <c r="W49" s="284"/>
      <c r="X49" s="284"/>
      <c r="Y49" s="284"/>
      <c r="Z49" s="284"/>
      <c r="AA49" s="284"/>
      <c r="AB49" s="284"/>
      <c r="AC49" s="284"/>
      <c r="AD49" s="284"/>
      <c r="AE49" s="284"/>
      <c r="AF49" s="284"/>
      <c r="AG49" s="284"/>
      <c r="AH49" s="284"/>
      <c r="AI49" s="284"/>
      <c r="AJ49" s="284"/>
      <c r="AK49" s="284"/>
    </row>
    <row r="50" spans="1:38" ht="20.25" customHeight="1">
      <c r="A50" s="114"/>
      <c r="B50" s="114"/>
      <c r="C50" s="115"/>
      <c r="D50" s="115"/>
      <c r="E50" s="115"/>
      <c r="F50" s="115"/>
      <c r="G50" s="115"/>
      <c r="H50" s="115"/>
      <c r="I50" s="123"/>
      <c r="J50" s="115"/>
      <c r="K50" s="115"/>
      <c r="L50" s="115"/>
      <c r="M50" s="115"/>
      <c r="N50" s="115"/>
      <c r="O50" s="115"/>
      <c r="P50" s="115"/>
      <c r="Q50" s="123"/>
      <c r="R50" s="123"/>
      <c r="S50" s="285" t="s">
        <v>150</v>
      </c>
      <c r="T50" s="285"/>
      <c r="U50" s="285"/>
      <c r="V50" s="285"/>
      <c r="W50" s="285"/>
      <c r="X50" s="285"/>
      <c r="Y50" s="285"/>
      <c r="Z50" s="285"/>
      <c r="AA50" s="285"/>
      <c r="AB50" s="115"/>
      <c r="AC50" s="123"/>
      <c r="AD50" s="123"/>
      <c r="AE50" s="123"/>
      <c r="AF50" s="123"/>
      <c r="AG50" s="115"/>
      <c r="AH50" s="123"/>
      <c r="AI50" s="115"/>
      <c r="AJ50" s="123"/>
      <c r="AK50" s="115"/>
    </row>
    <row r="51" spans="1:38" ht="20.25" customHeight="1">
      <c r="A51" s="114"/>
      <c r="B51" s="114"/>
      <c r="C51" s="115"/>
      <c r="D51" s="115"/>
      <c r="E51" s="115"/>
      <c r="F51" s="115"/>
      <c r="G51" s="115"/>
      <c r="H51" s="115"/>
      <c r="I51" s="147"/>
      <c r="J51" s="115"/>
      <c r="K51" s="115"/>
      <c r="L51" s="115"/>
      <c r="M51" s="115"/>
      <c r="N51" s="115"/>
      <c r="O51" s="115"/>
      <c r="P51" s="115"/>
      <c r="Q51" s="123"/>
      <c r="R51" s="123"/>
      <c r="S51" s="147"/>
      <c r="T51" s="147"/>
      <c r="U51" s="147"/>
      <c r="V51" s="147"/>
      <c r="W51" s="147" t="s">
        <v>324</v>
      </c>
      <c r="X51" s="147"/>
      <c r="Y51" s="147"/>
      <c r="Z51" s="147"/>
      <c r="AA51" s="147"/>
      <c r="AB51" s="115"/>
      <c r="AC51" s="123"/>
      <c r="AD51" s="123"/>
      <c r="AE51" s="123"/>
      <c r="AF51" s="123"/>
      <c r="AG51" s="115"/>
      <c r="AH51" s="123"/>
      <c r="AI51" s="115"/>
      <c r="AJ51" s="123"/>
      <c r="AK51" s="115"/>
    </row>
    <row r="52" spans="1:38" ht="20.25" customHeight="1">
      <c r="A52" s="114"/>
      <c r="B52" s="114"/>
      <c r="C52" s="115"/>
      <c r="D52" s="115"/>
      <c r="E52" s="115"/>
      <c r="F52" s="115"/>
      <c r="G52" s="115"/>
      <c r="H52" s="115"/>
      <c r="I52" s="147" t="s">
        <v>152</v>
      </c>
      <c r="J52" s="115"/>
      <c r="K52" s="115"/>
      <c r="L52" s="115"/>
      <c r="M52" s="115"/>
      <c r="N52" s="115"/>
      <c r="O52" s="115"/>
      <c r="P52" s="115"/>
      <c r="Q52" s="123"/>
      <c r="R52" s="123"/>
      <c r="S52" s="147"/>
      <c r="T52" s="147"/>
      <c r="U52" s="147"/>
      <c r="V52" s="147"/>
      <c r="W52" s="147" t="s">
        <v>153</v>
      </c>
      <c r="X52" s="147"/>
      <c r="Y52" s="147"/>
      <c r="Z52" s="147"/>
      <c r="AA52" s="147"/>
      <c r="AB52" s="115"/>
      <c r="AC52" s="123"/>
      <c r="AD52" s="123"/>
      <c r="AE52" s="123"/>
      <c r="AF52" s="123"/>
      <c r="AG52" s="115"/>
      <c r="AH52" s="123"/>
      <c r="AI52" s="115"/>
      <c r="AJ52" s="123"/>
      <c r="AK52" s="115"/>
    </row>
    <row r="53" spans="1:38" ht="20.25" customHeight="1">
      <c r="A53" s="114"/>
      <c r="B53" s="114"/>
      <c r="C53" s="123"/>
      <c r="D53" s="123"/>
      <c r="E53" s="147"/>
      <c r="F53" s="147"/>
      <c r="G53" s="147"/>
      <c r="H53" s="147"/>
      <c r="I53" s="147" t="s">
        <v>154</v>
      </c>
      <c r="J53" s="147"/>
      <c r="K53" s="147"/>
      <c r="L53" s="147"/>
      <c r="M53" s="147"/>
      <c r="N53" s="147"/>
      <c r="O53" s="123"/>
      <c r="P53" s="123"/>
      <c r="Q53" s="123"/>
      <c r="R53" s="123"/>
      <c r="S53" s="147" t="s">
        <v>334</v>
      </c>
      <c r="T53" s="123"/>
      <c r="U53" s="147" t="s">
        <v>334</v>
      </c>
      <c r="V53" s="147"/>
      <c r="W53" s="147" t="s">
        <v>155</v>
      </c>
      <c r="X53" s="147"/>
      <c r="Y53" s="147" t="s">
        <v>156</v>
      </c>
      <c r="Z53" s="123"/>
      <c r="AA53" s="147" t="s">
        <v>157</v>
      </c>
      <c r="AB53" s="123"/>
      <c r="AC53" s="123"/>
      <c r="AD53" s="123"/>
      <c r="AE53" s="123"/>
      <c r="AF53" s="123"/>
      <c r="AG53" s="147" t="s">
        <v>158</v>
      </c>
      <c r="AH53" s="123"/>
      <c r="AI53" s="147"/>
      <c r="AJ53" s="123"/>
      <c r="AK53" s="123"/>
    </row>
    <row r="54" spans="1:38" ht="20.25" customHeight="1">
      <c r="A54" s="114"/>
      <c r="B54" s="114"/>
      <c r="C54" s="147" t="s">
        <v>159</v>
      </c>
      <c r="D54" s="147"/>
      <c r="E54" s="147" t="s">
        <v>160</v>
      </c>
      <c r="F54" s="147"/>
      <c r="G54" s="123"/>
      <c r="H54" s="147"/>
      <c r="I54" s="147" t="s">
        <v>161</v>
      </c>
      <c r="J54" s="147"/>
      <c r="K54" s="147" t="s">
        <v>162</v>
      </c>
      <c r="L54" s="147"/>
      <c r="M54" s="123"/>
      <c r="N54" s="147"/>
      <c r="O54" s="147" t="s">
        <v>163</v>
      </c>
      <c r="P54" s="123"/>
      <c r="Q54" s="123"/>
      <c r="R54" s="123"/>
      <c r="S54" s="147" t="s">
        <v>335</v>
      </c>
      <c r="T54" s="147"/>
      <c r="U54" s="147" t="s">
        <v>335</v>
      </c>
      <c r="V54" s="147"/>
      <c r="W54" s="147" t="s">
        <v>166</v>
      </c>
      <c r="X54" s="147"/>
      <c r="Y54" s="147" t="s">
        <v>167</v>
      </c>
      <c r="Z54" s="147"/>
      <c r="AA54" s="147" t="s">
        <v>168</v>
      </c>
      <c r="AB54" s="123"/>
      <c r="AC54" s="123"/>
      <c r="AD54" s="123"/>
      <c r="AE54" s="147" t="s">
        <v>169</v>
      </c>
      <c r="AF54" s="123"/>
      <c r="AG54" s="147" t="s">
        <v>170</v>
      </c>
      <c r="AH54" s="123"/>
      <c r="AI54" s="147" t="s">
        <v>171</v>
      </c>
      <c r="AJ54" s="123"/>
      <c r="AK54" s="147" t="s">
        <v>172</v>
      </c>
    </row>
    <row r="55" spans="1:38" ht="20.25" customHeight="1">
      <c r="A55" s="114"/>
      <c r="B55" s="114"/>
      <c r="C55" s="147" t="s">
        <v>173</v>
      </c>
      <c r="D55" s="147"/>
      <c r="E55" s="147" t="s">
        <v>174</v>
      </c>
      <c r="F55" s="147"/>
      <c r="G55" s="147" t="s">
        <v>175</v>
      </c>
      <c r="H55" s="147"/>
      <c r="I55" s="147" t="s">
        <v>176</v>
      </c>
      <c r="J55" s="147"/>
      <c r="K55" s="147" t="s">
        <v>177</v>
      </c>
      <c r="L55" s="147"/>
      <c r="M55" s="147" t="s">
        <v>178</v>
      </c>
      <c r="N55" s="147"/>
      <c r="O55" s="147" t="s">
        <v>179</v>
      </c>
      <c r="P55" s="123"/>
      <c r="Q55" s="147" t="s">
        <v>180</v>
      </c>
      <c r="R55" s="123"/>
      <c r="S55" s="147" t="s">
        <v>181</v>
      </c>
      <c r="T55" s="147"/>
      <c r="U55" s="147" t="s">
        <v>323</v>
      </c>
      <c r="V55" s="147"/>
      <c r="W55" s="147" t="s">
        <v>182</v>
      </c>
      <c r="X55" s="147"/>
      <c r="Y55" s="147" t="s">
        <v>183</v>
      </c>
      <c r="Z55" s="147"/>
      <c r="AA55" s="147" t="s">
        <v>184</v>
      </c>
      <c r="AB55" s="147"/>
      <c r="AC55" s="123"/>
      <c r="AD55" s="123"/>
      <c r="AE55" s="147" t="s">
        <v>185</v>
      </c>
      <c r="AF55" s="123"/>
      <c r="AG55" s="147" t="s">
        <v>186</v>
      </c>
      <c r="AH55" s="123"/>
      <c r="AI55" s="147" t="s">
        <v>187</v>
      </c>
      <c r="AJ55" s="123"/>
      <c r="AK55" s="147" t="s">
        <v>188</v>
      </c>
    </row>
    <row r="56" spans="1:38" ht="20.25" customHeight="1">
      <c r="A56" s="114"/>
      <c r="B56" s="118" t="s">
        <v>10</v>
      </c>
      <c r="C56" s="148" t="s">
        <v>189</v>
      </c>
      <c r="D56" s="147"/>
      <c r="E56" s="148" t="s">
        <v>190</v>
      </c>
      <c r="F56" s="147"/>
      <c r="G56" s="148" t="s">
        <v>191</v>
      </c>
      <c r="H56" s="147"/>
      <c r="I56" s="148" t="s">
        <v>192</v>
      </c>
      <c r="J56" s="147"/>
      <c r="K56" s="148" t="s">
        <v>193</v>
      </c>
      <c r="L56" s="147"/>
      <c r="M56" s="148" t="s">
        <v>194</v>
      </c>
      <c r="N56" s="147"/>
      <c r="O56" s="148" t="s">
        <v>195</v>
      </c>
      <c r="P56" s="123"/>
      <c r="Q56" s="148" t="s">
        <v>190</v>
      </c>
      <c r="R56" s="123"/>
      <c r="S56" s="148" t="s">
        <v>196</v>
      </c>
      <c r="T56" s="147"/>
      <c r="U56" s="148" t="s">
        <v>197</v>
      </c>
      <c r="V56" s="147"/>
      <c r="W56" s="148" t="s">
        <v>198</v>
      </c>
      <c r="X56" s="147"/>
      <c r="Y56" s="148" t="s">
        <v>199</v>
      </c>
      <c r="Z56" s="147"/>
      <c r="AA56" s="148" t="s">
        <v>200</v>
      </c>
      <c r="AB56" s="147"/>
      <c r="AC56" s="148" t="s">
        <v>87</v>
      </c>
      <c r="AD56" s="123"/>
      <c r="AE56" s="148" t="s">
        <v>201</v>
      </c>
      <c r="AF56" s="123"/>
      <c r="AG56" s="148" t="s">
        <v>202</v>
      </c>
      <c r="AH56" s="123"/>
      <c r="AI56" s="148" t="s">
        <v>203</v>
      </c>
      <c r="AJ56" s="123"/>
      <c r="AK56" s="148" t="s">
        <v>204</v>
      </c>
    </row>
    <row r="57" spans="1:38" ht="20.25" customHeight="1">
      <c r="A57" s="114"/>
      <c r="B57" s="114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S57" s="121"/>
      <c r="T57" s="121"/>
      <c r="U57" s="121"/>
      <c r="V57" s="121"/>
      <c r="W57" s="121"/>
      <c r="X57" s="121"/>
      <c r="Y57" s="121"/>
      <c r="Z57" s="121"/>
      <c r="AA57" s="121"/>
      <c r="AB57" s="121"/>
      <c r="AC57" s="114"/>
      <c r="AD57" s="114"/>
      <c r="AE57" s="114"/>
      <c r="AF57" s="114"/>
      <c r="AG57" s="121"/>
      <c r="AH57" s="114"/>
      <c r="AI57" s="121"/>
      <c r="AJ57" s="114"/>
      <c r="AK57" s="121"/>
    </row>
    <row r="58" spans="1:38" ht="20.25" customHeight="1">
      <c r="A58" s="122" t="s">
        <v>230</v>
      </c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122"/>
      <c r="Q58" s="123"/>
      <c r="R58" s="123"/>
      <c r="S58" s="122"/>
      <c r="T58" s="122"/>
      <c r="U58" s="122"/>
      <c r="V58" s="122"/>
      <c r="W58" s="122"/>
      <c r="X58" s="122"/>
      <c r="Y58" s="122"/>
      <c r="Z58" s="122"/>
      <c r="AA58" s="122"/>
      <c r="AB58" s="122"/>
      <c r="AC58" s="122"/>
      <c r="AD58" s="122"/>
      <c r="AE58" s="124"/>
      <c r="AF58" s="122"/>
      <c r="AG58" s="122"/>
      <c r="AH58" s="122"/>
      <c r="AI58" s="122"/>
      <c r="AJ58" s="122"/>
      <c r="AK58" s="122"/>
    </row>
    <row r="59" spans="1:38" ht="20.25" customHeight="1">
      <c r="A59" s="122" t="s">
        <v>231</v>
      </c>
      <c r="B59" s="121"/>
      <c r="C59" s="125">
        <v>8611242</v>
      </c>
      <c r="D59" s="125"/>
      <c r="E59" s="125">
        <v>57298909</v>
      </c>
      <c r="F59" s="125"/>
      <c r="G59" s="125">
        <v>3470021</v>
      </c>
      <c r="H59" s="125"/>
      <c r="I59" s="125">
        <v>4809941</v>
      </c>
      <c r="J59" s="125"/>
      <c r="K59" s="125">
        <v>-5159</v>
      </c>
      <c r="L59" s="125"/>
      <c r="M59" s="125">
        <v>929166</v>
      </c>
      <c r="N59" s="125"/>
      <c r="O59" s="125">
        <v>119893131</v>
      </c>
      <c r="P59" s="125"/>
      <c r="Q59" s="125">
        <v>-8997459</v>
      </c>
      <c r="R59" s="123"/>
      <c r="S59" s="125">
        <v>24833380</v>
      </c>
      <c r="T59" s="125"/>
      <c r="U59" s="125">
        <v>-1435975</v>
      </c>
      <c r="V59" s="125"/>
      <c r="W59" s="125">
        <v>2449580</v>
      </c>
      <c r="X59" s="125"/>
      <c r="Y59" s="125">
        <v>-34919990</v>
      </c>
      <c r="Z59" s="125"/>
      <c r="AA59" s="125">
        <f>SUM(S59:Y59)</f>
        <v>-9073005</v>
      </c>
      <c r="AB59" s="125"/>
      <c r="AC59" s="125">
        <f>SUM(C59:Q59,AA59)</f>
        <v>176936787</v>
      </c>
      <c r="AD59" s="122"/>
      <c r="AE59" s="125">
        <v>15000000</v>
      </c>
      <c r="AF59" s="122"/>
      <c r="AG59" s="125">
        <f>SUM(AC59:AE59)</f>
        <v>191936787</v>
      </c>
      <c r="AH59" s="122"/>
      <c r="AI59" s="125">
        <v>70241781</v>
      </c>
      <c r="AJ59" s="122"/>
      <c r="AK59" s="125">
        <f>SUM(AG59:AI59)</f>
        <v>262178568</v>
      </c>
    </row>
    <row r="60" spans="1:38" ht="20.25" customHeight="1">
      <c r="A60" s="122" t="s">
        <v>207</v>
      </c>
      <c r="B60" s="122"/>
      <c r="C60" s="126"/>
      <c r="D60" s="127"/>
      <c r="E60" s="126"/>
      <c r="F60" s="127"/>
      <c r="G60" s="122"/>
      <c r="H60" s="127"/>
      <c r="I60" s="126"/>
      <c r="J60" s="127"/>
      <c r="K60" s="126"/>
      <c r="L60" s="127"/>
      <c r="M60" s="126"/>
      <c r="N60" s="127"/>
      <c r="O60" s="126"/>
      <c r="P60" s="127"/>
      <c r="Q60" s="123"/>
      <c r="R60" s="123"/>
      <c r="S60" s="128"/>
      <c r="T60" s="127"/>
      <c r="U60" s="126"/>
      <c r="V60" s="127"/>
      <c r="W60" s="127"/>
      <c r="X60" s="127"/>
      <c r="Y60" s="126"/>
      <c r="Z60" s="126"/>
      <c r="AA60" s="128"/>
      <c r="AB60" s="127"/>
      <c r="AC60" s="122"/>
      <c r="AD60" s="122"/>
      <c r="AE60" s="122"/>
      <c r="AF60" s="122"/>
      <c r="AG60" s="128"/>
      <c r="AH60" s="122"/>
      <c r="AI60" s="128"/>
      <c r="AJ60" s="122"/>
      <c r="AK60" s="128"/>
    </row>
    <row r="61" spans="1:38" ht="20.25" customHeight="1">
      <c r="A61" s="129" t="s">
        <v>208</v>
      </c>
      <c r="B61" s="129"/>
      <c r="C61" s="126"/>
      <c r="D61" s="127"/>
      <c r="E61" s="126"/>
      <c r="F61" s="127"/>
      <c r="G61" s="122"/>
      <c r="H61" s="127"/>
      <c r="I61" s="126"/>
      <c r="J61" s="127"/>
      <c r="K61" s="126"/>
      <c r="L61" s="127"/>
      <c r="M61" s="126"/>
      <c r="N61" s="127"/>
      <c r="O61" s="126"/>
      <c r="P61" s="127"/>
      <c r="Q61" s="123"/>
      <c r="R61" s="123"/>
      <c r="S61" s="128"/>
      <c r="T61" s="127"/>
      <c r="U61" s="126"/>
      <c r="V61" s="127"/>
      <c r="W61" s="127"/>
      <c r="X61" s="127"/>
      <c r="Y61" s="126"/>
      <c r="Z61" s="126"/>
      <c r="AA61" s="128"/>
      <c r="AB61" s="127"/>
      <c r="AC61" s="122"/>
      <c r="AD61" s="122"/>
      <c r="AE61" s="122"/>
      <c r="AF61" s="122"/>
      <c r="AG61" s="128"/>
      <c r="AH61" s="122"/>
      <c r="AI61" s="128"/>
      <c r="AJ61" s="122"/>
      <c r="AK61" s="128"/>
    </row>
    <row r="62" spans="1:38" ht="20.25" customHeight="1">
      <c r="A62" s="123" t="s">
        <v>209</v>
      </c>
      <c r="B62" s="118"/>
      <c r="C62" s="96">
        <v>0</v>
      </c>
      <c r="D62" s="130"/>
      <c r="E62" s="96">
        <v>0</v>
      </c>
      <c r="F62" s="130"/>
      <c r="G62" s="96">
        <v>0</v>
      </c>
      <c r="H62" s="101"/>
      <c r="I62" s="96">
        <v>0</v>
      </c>
      <c r="J62" s="101"/>
      <c r="K62" s="96">
        <v>0</v>
      </c>
      <c r="L62" s="101"/>
      <c r="M62" s="96">
        <v>0</v>
      </c>
      <c r="N62" s="101"/>
      <c r="O62" s="96">
        <v>-7969385</v>
      </c>
      <c r="P62" s="131"/>
      <c r="Q62" s="96">
        <v>0</v>
      </c>
      <c r="R62" s="123">
        <v>0</v>
      </c>
      <c r="S62" s="96">
        <v>0</v>
      </c>
      <c r="T62" s="132"/>
      <c r="U62" s="96">
        <v>0</v>
      </c>
      <c r="V62" s="132"/>
      <c r="W62" s="96">
        <v>0</v>
      </c>
      <c r="X62" s="132"/>
      <c r="Y62" s="96">
        <v>0</v>
      </c>
      <c r="Z62" s="97"/>
      <c r="AA62" s="96">
        <f>SUM(S62:Y62)</f>
        <v>0</v>
      </c>
      <c r="AB62" s="132"/>
      <c r="AC62" s="133">
        <f>SUM(C62:Q62)+AA62</f>
        <v>-7969385</v>
      </c>
      <c r="AD62" s="131"/>
      <c r="AE62" s="96">
        <v>0</v>
      </c>
      <c r="AF62" s="131"/>
      <c r="AG62" s="96">
        <f>SUM(AC62:AE62)</f>
        <v>-7969385</v>
      </c>
      <c r="AH62" s="131"/>
      <c r="AI62" s="96">
        <v>-5868956</v>
      </c>
      <c r="AJ62" s="131"/>
      <c r="AK62" s="96">
        <f>SUM(AG62:AI62)</f>
        <v>-13838341</v>
      </c>
    </row>
    <row r="63" spans="1:38" s="138" customFormat="1" ht="20.149999999999999" customHeight="1">
      <c r="A63" s="123" t="s">
        <v>210</v>
      </c>
      <c r="B63" s="121">
        <v>19</v>
      </c>
      <c r="C63" s="134">
        <v>0</v>
      </c>
      <c r="D63" s="135"/>
      <c r="E63" s="134">
        <v>0</v>
      </c>
      <c r="F63" s="135"/>
      <c r="G63" s="134">
        <v>0</v>
      </c>
      <c r="H63" s="135"/>
      <c r="I63" s="134">
        <v>0</v>
      </c>
      <c r="J63" s="135"/>
      <c r="K63" s="134">
        <v>0</v>
      </c>
      <c r="L63" s="135"/>
      <c r="M63" s="134">
        <v>0</v>
      </c>
      <c r="N63" s="135"/>
      <c r="O63" s="134">
        <v>0</v>
      </c>
      <c r="P63" s="135"/>
      <c r="Q63" s="134">
        <v>-1334897</v>
      </c>
      <c r="R63" s="135"/>
      <c r="S63" s="134">
        <v>0</v>
      </c>
      <c r="T63" s="135"/>
      <c r="U63" s="134">
        <v>0</v>
      </c>
      <c r="V63" s="149"/>
      <c r="W63" s="134">
        <v>0</v>
      </c>
      <c r="X63" s="149"/>
      <c r="Y63" s="134">
        <v>0</v>
      </c>
      <c r="Z63" s="135"/>
      <c r="AA63" s="134">
        <f>SUM(S63:Y63)</f>
        <v>0</v>
      </c>
      <c r="AB63" s="135"/>
      <c r="AC63" s="142">
        <f>SUM(C63:Q63)+AA63</f>
        <v>-1334897</v>
      </c>
      <c r="AD63" s="135"/>
      <c r="AE63" s="98">
        <v>0</v>
      </c>
      <c r="AF63" s="135"/>
      <c r="AG63" s="99">
        <f>SUM(AC63:AE63)</f>
        <v>-1334897</v>
      </c>
      <c r="AH63" s="135"/>
      <c r="AI63" s="98">
        <v>0</v>
      </c>
      <c r="AJ63" s="135"/>
      <c r="AK63" s="98">
        <f>SUM(AG63:AI63)</f>
        <v>-1334897</v>
      </c>
      <c r="AL63" s="136"/>
    </row>
    <row r="64" spans="1:38" ht="20.25" customHeight="1">
      <c r="A64" s="129" t="s">
        <v>211</v>
      </c>
      <c r="B64" s="129"/>
      <c r="C64" s="100">
        <f>SUM(C62:C62)</f>
        <v>0</v>
      </c>
      <c r="D64" s="128"/>
      <c r="E64" s="100">
        <f>SUM(E62:E62)</f>
        <v>0</v>
      </c>
      <c r="F64" s="128"/>
      <c r="G64" s="100">
        <f>SUM(G62:G62)</f>
        <v>0</v>
      </c>
      <c r="H64" s="128"/>
      <c r="I64" s="100">
        <f>SUM(I62:I62)</f>
        <v>0</v>
      </c>
      <c r="J64" s="128"/>
      <c r="K64" s="100">
        <f>SUM(K62:K62)</f>
        <v>0</v>
      </c>
      <c r="L64" s="128"/>
      <c r="M64" s="100">
        <f>SUM(M62:M62)</f>
        <v>0</v>
      </c>
      <c r="N64" s="128"/>
      <c r="O64" s="100">
        <f>SUM(O62:O62)</f>
        <v>-7969385</v>
      </c>
      <c r="P64" s="128"/>
      <c r="Q64" s="100">
        <f>SUM(Q62:Q63)</f>
        <v>-1334897</v>
      </c>
      <c r="R64" s="123"/>
      <c r="S64" s="100">
        <f>SUM(S62:S62)</f>
        <v>0</v>
      </c>
      <c r="T64" s="128"/>
      <c r="U64" s="100">
        <f>SUM(U62:U62)</f>
        <v>0</v>
      </c>
      <c r="V64" s="150"/>
      <c r="W64" s="100">
        <f>SUM(W62:W62)</f>
        <v>0</v>
      </c>
      <c r="X64" s="150"/>
      <c r="Y64" s="100">
        <f>SUM(Y62:Y62)</f>
        <v>0</v>
      </c>
      <c r="Z64" s="128"/>
      <c r="AA64" s="100">
        <f>SUM(AA62:AA62)</f>
        <v>0</v>
      </c>
      <c r="AB64" s="128"/>
      <c r="AC64" s="151">
        <f>SUM(AC61:AC63)</f>
        <v>-9304282</v>
      </c>
      <c r="AD64" s="139"/>
      <c r="AE64" s="100">
        <f>SUM(AE61:AE63)</f>
        <v>0</v>
      </c>
      <c r="AF64" s="139"/>
      <c r="AG64" s="14">
        <f>SUM(AG62:AG63)</f>
        <v>-9304282</v>
      </c>
      <c r="AH64" s="139"/>
      <c r="AI64" s="14">
        <f>SUM(AI62:AI63)</f>
        <v>-5868956</v>
      </c>
      <c r="AJ64" s="139"/>
      <c r="AK64" s="14">
        <f>AG64+AI64</f>
        <v>-15173238</v>
      </c>
    </row>
    <row r="65" spans="1:38" ht="20.25" customHeight="1">
      <c r="A65" s="129" t="s">
        <v>212</v>
      </c>
      <c r="B65" s="123"/>
      <c r="C65" s="103"/>
      <c r="D65" s="128"/>
      <c r="E65" s="103"/>
      <c r="F65" s="128"/>
      <c r="G65" s="103"/>
      <c r="H65" s="128"/>
      <c r="I65" s="103"/>
      <c r="J65" s="128"/>
      <c r="K65" s="103"/>
      <c r="L65" s="128"/>
      <c r="M65" s="103"/>
      <c r="N65" s="128"/>
      <c r="O65" s="103"/>
      <c r="P65" s="128"/>
      <c r="Q65" s="123"/>
      <c r="R65" s="123"/>
      <c r="S65" s="103"/>
      <c r="T65" s="128"/>
      <c r="U65" s="103"/>
      <c r="V65" s="150"/>
      <c r="W65" s="128"/>
      <c r="X65" s="150"/>
      <c r="Y65" s="103"/>
      <c r="Z65" s="103"/>
      <c r="AA65" s="103"/>
      <c r="AB65" s="128"/>
      <c r="AC65" s="103"/>
      <c r="AD65" s="139"/>
      <c r="AE65" s="140"/>
      <c r="AF65" s="139"/>
      <c r="AG65" s="103"/>
      <c r="AH65" s="139"/>
      <c r="AI65" s="103"/>
      <c r="AJ65" s="139"/>
      <c r="AK65" s="128"/>
    </row>
    <row r="66" spans="1:38" ht="20.25" customHeight="1">
      <c r="A66" s="129" t="s">
        <v>213</v>
      </c>
      <c r="B66" s="121"/>
      <c r="C66" s="103"/>
      <c r="D66" s="128"/>
      <c r="E66" s="103"/>
      <c r="F66" s="128"/>
      <c r="G66" s="103"/>
      <c r="H66" s="128"/>
      <c r="I66" s="103"/>
      <c r="J66" s="128"/>
      <c r="K66" s="103"/>
      <c r="L66" s="128"/>
      <c r="M66" s="103"/>
      <c r="N66" s="128"/>
      <c r="O66" s="103"/>
      <c r="P66" s="128"/>
      <c r="Q66" s="123"/>
      <c r="R66" s="123"/>
      <c r="S66" s="103"/>
      <c r="T66" s="128"/>
      <c r="U66" s="103"/>
      <c r="V66" s="128"/>
      <c r="W66" s="128"/>
      <c r="X66" s="128"/>
      <c r="Y66" s="103"/>
      <c r="Z66" s="103"/>
      <c r="AA66" s="103"/>
      <c r="AB66" s="128"/>
      <c r="AC66" s="103"/>
      <c r="AD66" s="139"/>
      <c r="AE66" s="139"/>
      <c r="AF66" s="139"/>
      <c r="AG66" s="103"/>
      <c r="AH66" s="139"/>
      <c r="AI66" s="103"/>
      <c r="AJ66" s="139"/>
      <c r="AK66" s="128"/>
    </row>
    <row r="67" spans="1:38" ht="20.25" customHeight="1">
      <c r="A67" s="123" t="s">
        <v>214</v>
      </c>
      <c r="B67" s="123"/>
      <c r="C67" s="101"/>
      <c r="D67" s="130"/>
      <c r="E67" s="101"/>
      <c r="F67" s="130"/>
      <c r="G67" s="101"/>
      <c r="H67" s="130"/>
      <c r="I67" s="101"/>
      <c r="J67" s="130"/>
      <c r="K67" s="101"/>
      <c r="L67" s="130"/>
      <c r="M67" s="101"/>
      <c r="N67" s="130"/>
      <c r="O67" s="101"/>
      <c r="P67" s="130"/>
      <c r="Q67" s="123"/>
      <c r="R67" s="123"/>
      <c r="S67" s="101"/>
      <c r="T67" s="130"/>
      <c r="U67" s="101"/>
      <c r="V67" s="130"/>
      <c r="W67" s="130"/>
      <c r="X67" s="130"/>
      <c r="Y67" s="101"/>
      <c r="Z67" s="101"/>
      <c r="AA67" s="101"/>
      <c r="AB67" s="130"/>
      <c r="AC67" s="101"/>
      <c r="AD67" s="131"/>
      <c r="AE67" s="131"/>
      <c r="AF67" s="131"/>
      <c r="AG67" s="101"/>
      <c r="AH67" s="131"/>
      <c r="AI67" s="101"/>
      <c r="AJ67" s="131"/>
      <c r="AK67" s="130"/>
    </row>
    <row r="68" spans="1:38" ht="20.25" customHeight="1">
      <c r="A68" s="123" t="s">
        <v>215</v>
      </c>
      <c r="B68" s="121"/>
      <c r="C68" s="13">
        <v>0</v>
      </c>
      <c r="D68" s="130"/>
      <c r="E68" s="13">
        <v>0</v>
      </c>
      <c r="F68" s="130"/>
      <c r="G68" s="13">
        <v>0</v>
      </c>
      <c r="H68" s="130"/>
      <c r="I68" s="13">
        <v>43668</v>
      </c>
      <c r="J68" s="130"/>
      <c r="K68" s="13">
        <v>0</v>
      </c>
      <c r="L68" s="130"/>
      <c r="M68" s="13">
        <v>0</v>
      </c>
      <c r="N68" s="130"/>
      <c r="O68" s="13">
        <v>0</v>
      </c>
      <c r="P68" s="130"/>
      <c r="Q68" s="13">
        <v>0</v>
      </c>
      <c r="R68" s="123"/>
      <c r="S68" s="13">
        <v>0</v>
      </c>
      <c r="T68" s="130"/>
      <c r="U68" s="13">
        <v>0</v>
      </c>
      <c r="V68" s="130"/>
      <c r="W68" s="13">
        <v>0</v>
      </c>
      <c r="X68" s="130"/>
      <c r="Y68" s="13">
        <v>0</v>
      </c>
      <c r="Z68" s="101"/>
      <c r="AA68" s="96">
        <f t="shared" ref="AA68:AA71" si="3">SUM(S68:Y68)</f>
        <v>0</v>
      </c>
      <c r="AB68" s="130"/>
      <c r="AC68" s="133">
        <f>SUM(C68:Q68)+AA68</f>
        <v>43668</v>
      </c>
      <c r="AD68" s="131"/>
      <c r="AE68" s="13">
        <v>0</v>
      </c>
      <c r="AF68" s="131"/>
      <c r="AG68" s="13">
        <f>SUM(AC68:AE68)</f>
        <v>43668</v>
      </c>
      <c r="AH68" s="131"/>
      <c r="AI68" s="13">
        <v>-47549</v>
      </c>
      <c r="AJ68" s="131"/>
      <c r="AK68" s="13">
        <f>SUM(AG68:AI68)</f>
        <v>-3881</v>
      </c>
    </row>
    <row r="69" spans="1:38" ht="20.25" customHeight="1">
      <c r="A69" s="123" t="s">
        <v>216</v>
      </c>
      <c r="B69" s="129"/>
      <c r="C69" s="13">
        <v>0</v>
      </c>
      <c r="D69" s="130"/>
      <c r="E69" s="13">
        <v>0</v>
      </c>
      <c r="F69" s="130"/>
      <c r="G69" s="57">
        <v>112851</v>
      </c>
      <c r="H69" s="130"/>
      <c r="I69" s="13">
        <v>605332</v>
      </c>
      <c r="J69" s="130"/>
      <c r="K69" s="13">
        <v>-4758</v>
      </c>
      <c r="L69" s="130"/>
      <c r="M69" s="13">
        <v>0</v>
      </c>
      <c r="N69" s="130"/>
      <c r="O69" s="13">
        <v>0</v>
      </c>
      <c r="P69" s="130"/>
      <c r="Q69" s="13">
        <v>0</v>
      </c>
      <c r="R69" s="123"/>
      <c r="S69" s="13">
        <v>0</v>
      </c>
      <c r="T69" s="130"/>
      <c r="U69" s="13">
        <v>0</v>
      </c>
      <c r="V69" s="130"/>
      <c r="W69" s="13">
        <v>0</v>
      </c>
      <c r="X69" s="130"/>
      <c r="Y69" s="13">
        <v>0</v>
      </c>
      <c r="Z69" s="101"/>
      <c r="AA69" s="96">
        <f t="shared" si="3"/>
        <v>0</v>
      </c>
      <c r="AB69" s="130"/>
      <c r="AC69" s="133">
        <f>SUM(C69:Q69)+AA69</f>
        <v>713425</v>
      </c>
      <c r="AD69" s="131"/>
      <c r="AE69" s="13">
        <v>0</v>
      </c>
      <c r="AF69" s="131"/>
      <c r="AG69" s="13">
        <f t="shared" ref="AG69:AG70" si="4">SUM(AC69:AE69)</f>
        <v>713425</v>
      </c>
      <c r="AH69" s="131"/>
      <c r="AI69" s="13">
        <v>0</v>
      </c>
      <c r="AJ69" s="131"/>
      <c r="AK69" s="13">
        <f>SUM(AG69:AI69)</f>
        <v>713425</v>
      </c>
    </row>
    <row r="70" spans="1:38" ht="20.25" customHeight="1">
      <c r="A70" s="123" t="s">
        <v>217</v>
      </c>
      <c r="B70" s="129"/>
      <c r="C70" s="13">
        <v>0</v>
      </c>
      <c r="D70" s="130"/>
      <c r="E70" s="13">
        <v>0</v>
      </c>
      <c r="F70" s="130"/>
      <c r="G70" s="13">
        <v>0</v>
      </c>
      <c r="H70" s="130"/>
      <c r="I70" s="13">
        <v>0</v>
      </c>
      <c r="J70" s="130"/>
      <c r="K70" s="13">
        <v>0</v>
      </c>
      <c r="L70" s="130"/>
      <c r="M70" s="13">
        <v>0</v>
      </c>
      <c r="N70" s="130"/>
      <c r="O70" s="13">
        <v>0</v>
      </c>
      <c r="P70" s="130"/>
      <c r="Q70" s="13">
        <v>0</v>
      </c>
      <c r="R70" s="123"/>
      <c r="S70" s="13">
        <v>0</v>
      </c>
      <c r="T70" s="130"/>
      <c r="U70" s="13">
        <v>0</v>
      </c>
      <c r="V70" s="130"/>
      <c r="W70" s="13">
        <v>0</v>
      </c>
      <c r="X70" s="130"/>
      <c r="Y70" s="13">
        <v>0</v>
      </c>
      <c r="Z70" s="101"/>
      <c r="AA70" s="96">
        <f t="shared" si="3"/>
        <v>0</v>
      </c>
      <c r="AB70" s="130"/>
      <c r="AC70" s="13">
        <f>SUM(C70:Q70)+AA70</f>
        <v>0</v>
      </c>
      <c r="AD70" s="131"/>
      <c r="AE70" s="13">
        <v>0</v>
      </c>
      <c r="AF70" s="131"/>
      <c r="AG70" s="13">
        <f t="shared" si="4"/>
        <v>0</v>
      </c>
      <c r="AH70" s="131"/>
      <c r="AI70" s="13">
        <v>229776</v>
      </c>
      <c r="AJ70" s="131"/>
      <c r="AK70" s="13">
        <f>SUM(AG70:AI70)</f>
        <v>229776</v>
      </c>
    </row>
    <row r="71" spans="1:38" s="138" customFormat="1" ht="20.25" customHeight="1">
      <c r="A71" s="123" t="s">
        <v>336</v>
      </c>
      <c r="B71" s="121"/>
      <c r="C71" s="135">
        <v>0</v>
      </c>
      <c r="D71" s="135"/>
      <c r="E71" s="135">
        <v>0</v>
      </c>
      <c r="F71" s="135"/>
      <c r="G71" s="135">
        <v>0</v>
      </c>
      <c r="H71" s="135"/>
      <c r="I71" s="135">
        <v>0</v>
      </c>
      <c r="J71" s="135"/>
      <c r="K71" s="135">
        <v>0</v>
      </c>
      <c r="L71" s="135"/>
      <c r="M71" s="135">
        <v>0</v>
      </c>
      <c r="N71" s="135"/>
      <c r="O71" s="135">
        <v>0</v>
      </c>
      <c r="P71" s="135"/>
      <c r="Q71" s="135">
        <v>0</v>
      </c>
      <c r="R71" s="135"/>
      <c r="S71" s="135">
        <v>0</v>
      </c>
      <c r="T71" s="135"/>
      <c r="U71" s="135">
        <v>0</v>
      </c>
      <c r="V71" s="135"/>
      <c r="W71" s="135">
        <v>0</v>
      </c>
      <c r="X71" s="135"/>
      <c r="Y71" s="135">
        <v>0</v>
      </c>
      <c r="Z71" s="135"/>
      <c r="AA71" s="96">
        <f t="shared" si="3"/>
        <v>0</v>
      </c>
      <c r="AB71" s="135"/>
      <c r="AC71" s="13">
        <f>SUM(C71:Q71)+AA71</f>
        <v>0</v>
      </c>
      <c r="AD71" s="135"/>
      <c r="AE71" s="13">
        <v>0</v>
      </c>
      <c r="AF71" s="135"/>
      <c r="AG71" s="135">
        <v>0</v>
      </c>
      <c r="AH71" s="135"/>
      <c r="AI71" s="141">
        <v>-9</v>
      </c>
      <c r="AJ71" s="135"/>
      <c r="AK71" s="141">
        <f>SUM(AG71:AI71)</f>
        <v>-9</v>
      </c>
      <c r="AL71" s="136"/>
    </row>
    <row r="72" spans="1:38" s="138" customFormat="1" ht="20.25" customHeight="1">
      <c r="A72" s="123" t="s">
        <v>218</v>
      </c>
      <c r="B72" s="121"/>
      <c r="C72" s="123"/>
      <c r="D72" s="123"/>
      <c r="E72" s="123"/>
      <c r="F72" s="123"/>
      <c r="G72" s="123"/>
      <c r="H72" s="123"/>
      <c r="I72" s="123"/>
      <c r="J72" s="123"/>
      <c r="K72" s="123"/>
      <c r="L72" s="123"/>
      <c r="M72" s="123"/>
      <c r="N72" s="123"/>
      <c r="O72" s="123"/>
      <c r="P72" s="123"/>
      <c r="Q72" s="123"/>
      <c r="R72" s="123"/>
      <c r="S72" s="123"/>
      <c r="T72" s="123"/>
      <c r="U72" s="123"/>
      <c r="V72" s="123"/>
      <c r="W72" s="123"/>
      <c r="X72" s="123"/>
      <c r="Y72" s="123"/>
      <c r="Z72" s="123"/>
      <c r="AA72" s="123"/>
      <c r="AB72" s="123"/>
      <c r="AC72" s="123"/>
      <c r="AD72" s="123"/>
      <c r="AE72" s="123"/>
      <c r="AF72" s="123"/>
      <c r="AG72" s="123"/>
      <c r="AH72" s="123"/>
      <c r="AI72" s="123"/>
      <c r="AJ72" s="123"/>
      <c r="AK72" s="123"/>
      <c r="AL72" s="136"/>
    </row>
    <row r="73" spans="1:38" s="138" customFormat="1" ht="20.149999999999999" customHeight="1">
      <c r="A73" s="123" t="s">
        <v>219</v>
      </c>
      <c r="B73" s="121"/>
      <c r="C73" s="134">
        <v>0</v>
      </c>
      <c r="D73" s="135"/>
      <c r="E73" s="134">
        <v>0</v>
      </c>
      <c r="F73" s="135"/>
      <c r="G73" s="134">
        <v>0</v>
      </c>
      <c r="H73" s="135"/>
      <c r="I73" s="134">
        <v>0</v>
      </c>
      <c r="J73" s="135"/>
      <c r="K73" s="134">
        <v>0</v>
      </c>
      <c r="L73" s="135"/>
      <c r="M73" s="134">
        <v>0</v>
      </c>
      <c r="N73" s="135"/>
      <c r="O73" s="134">
        <v>0</v>
      </c>
      <c r="P73" s="135"/>
      <c r="Q73" s="134">
        <v>0</v>
      </c>
      <c r="R73" s="135"/>
      <c r="S73" s="134">
        <v>0</v>
      </c>
      <c r="T73" s="135"/>
      <c r="U73" s="134">
        <v>0</v>
      </c>
      <c r="V73" s="135"/>
      <c r="W73" s="134">
        <v>0</v>
      </c>
      <c r="X73" s="135"/>
      <c r="Y73" s="134">
        <v>0</v>
      </c>
      <c r="Z73" s="135"/>
      <c r="AA73" s="134">
        <f>SUM(S73:Y73)</f>
        <v>0</v>
      </c>
      <c r="AB73" s="135"/>
      <c r="AC73" s="134">
        <f>SUM(C73:Q73)+AA73</f>
        <v>0</v>
      </c>
      <c r="AD73" s="135"/>
      <c r="AE73" s="134">
        <v>0</v>
      </c>
      <c r="AF73" s="135"/>
      <c r="AG73" s="134">
        <f>SUM(AC73:AE73)</f>
        <v>0</v>
      </c>
      <c r="AH73" s="135"/>
      <c r="AI73" s="99">
        <v>602296</v>
      </c>
      <c r="AJ73" s="135"/>
      <c r="AK73" s="134">
        <f>SUM(AG73:AI73)</f>
        <v>602296</v>
      </c>
      <c r="AL73" s="136"/>
    </row>
    <row r="74" spans="1:38" ht="20.25" customHeight="1">
      <c r="A74" s="129" t="s">
        <v>221</v>
      </c>
      <c r="B74" s="122"/>
      <c r="C74" s="103"/>
      <c r="D74" s="128"/>
      <c r="E74" s="103"/>
      <c r="F74" s="128"/>
      <c r="G74" s="103"/>
      <c r="H74" s="128"/>
      <c r="I74" s="103"/>
      <c r="J74" s="128"/>
      <c r="K74" s="103"/>
      <c r="L74" s="128"/>
      <c r="M74" s="103"/>
      <c r="N74" s="128"/>
      <c r="O74" s="103"/>
      <c r="P74" s="128"/>
      <c r="Q74" s="123"/>
      <c r="R74" s="123"/>
      <c r="S74" s="103"/>
      <c r="T74" s="128"/>
      <c r="U74" s="103"/>
      <c r="V74" s="128"/>
      <c r="W74" s="128"/>
      <c r="X74" s="128"/>
      <c r="Y74" s="103"/>
      <c r="Z74" s="103"/>
      <c r="AA74" s="103"/>
      <c r="AB74" s="128"/>
      <c r="AC74" s="103"/>
      <c r="AD74" s="139"/>
      <c r="AE74" s="103"/>
      <c r="AF74" s="139"/>
      <c r="AG74" s="103"/>
      <c r="AH74" s="139"/>
      <c r="AI74" s="103"/>
      <c r="AJ74" s="139"/>
      <c r="AK74" s="128"/>
    </row>
    <row r="75" spans="1:38" ht="20.25" customHeight="1">
      <c r="A75" s="129" t="s">
        <v>213</v>
      </c>
      <c r="B75" s="122"/>
      <c r="C75" s="100">
        <f>SUM(C68:C73)</f>
        <v>0</v>
      </c>
      <c r="D75" s="128"/>
      <c r="E75" s="100">
        <f>SUM(E68:E73)</f>
        <v>0</v>
      </c>
      <c r="F75" s="128"/>
      <c r="G75" s="100">
        <f>SUM(G68:G73)</f>
        <v>112851</v>
      </c>
      <c r="H75" s="128"/>
      <c r="I75" s="100">
        <f>SUM(I68:I73)</f>
        <v>649000</v>
      </c>
      <c r="J75" s="128"/>
      <c r="K75" s="100">
        <f>SUM(K68:K73)</f>
        <v>-4758</v>
      </c>
      <c r="L75" s="128"/>
      <c r="M75" s="100">
        <f>SUM(M68:M73)</f>
        <v>0</v>
      </c>
      <c r="N75" s="128"/>
      <c r="O75" s="100">
        <f>SUM(O68:O73)</f>
        <v>0</v>
      </c>
      <c r="P75" s="128"/>
      <c r="Q75" s="100">
        <f>SUM(Q68:Q73)</f>
        <v>0</v>
      </c>
      <c r="R75" s="123"/>
      <c r="S75" s="100">
        <f>SUM(S68:S73)</f>
        <v>0</v>
      </c>
      <c r="T75" s="128"/>
      <c r="U75" s="100">
        <f>SUM(U68:U73)</f>
        <v>0</v>
      </c>
      <c r="V75" s="128"/>
      <c r="W75" s="100">
        <f>SUM(W68:W73)</f>
        <v>0</v>
      </c>
      <c r="X75" s="128"/>
      <c r="Y75" s="100">
        <f>SUM(Y68:Y73)</f>
        <v>0</v>
      </c>
      <c r="Z75" s="103"/>
      <c r="AA75" s="100">
        <f>SUM(AA68:AA73)</f>
        <v>0</v>
      </c>
      <c r="AB75" s="128"/>
      <c r="AC75" s="100">
        <f>AA75+SUM(C75:O75)</f>
        <v>757093</v>
      </c>
      <c r="AD75" s="139"/>
      <c r="AE75" s="100">
        <f>SUM(AE68:AE73)</f>
        <v>0</v>
      </c>
      <c r="AF75" s="139"/>
      <c r="AG75" s="100">
        <f>SUM(AG68:AG73)</f>
        <v>757093</v>
      </c>
      <c r="AH75" s="139"/>
      <c r="AI75" s="100">
        <f>SUM(AI68:AI73)</f>
        <v>784514</v>
      </c>
      <c r="AJ75" s="139"/>
      <c r="AK75" s="100">
        <f>SUM(AK68:AK73)</f>
        <v>1541607</v>
      </c>
    </row>
    <row r="76" spans="1:38" ht="20.25" customHeight="1">
      <c r="A76" s="122" t="s">
        <v>222</v>
      </c>
      <c r="B76" s="122"/>
      <c r="C76" s="140"/>
      <c r="D76" s="127"/>
      <c r="E76" s="140"/>
      <c r="F76" s="127"/>
      <c r="G76" s="140"/>
      <c r="H76" s="127"/>
      <c r="I76" s="140"/>
      <c r="J76" s="127"/>
      <c r="K76" s="140"/>
      <c r="L76" s="127"/>
      <c r="M76" s="140"/>
      <c r="N76" s="127"/>
      <c r="O76" s="140"/>
      <c r="P76" s="139"/>
      <c r="Q76" s="140"/>
      <c r="R76" s="123"/>
      <c r="S76" s="140"/>
      <c r="T76" s="127"/>
      <c r="U76" s="140"/>
      <c r="V76" s="127"/>
      <c r="W76" s="127"/>
      <c r="X76" s="127"/>
      <c r="Y76" s="140"/>
      <c r="Z76" s="140"/>
      <c r="AA76" s="140"/>
      <c r="AB76" s="127"/>
      <c r="AC76" s="140"/>
      <c r="AD76" s="139"/>
      <c r="AE76" s="140"/>
      <c r="AF76" s="139"/>
      <c r="AG76" s="140"/>
      <c r="AH76" s="139"/>
      <c r="AI76" s="140"/>
      <c r="AJ76" s="139"/>
      <c r="AK76" s="130"/>
    </row>
    <row r="77" spans="1:38" ht="20.25" customHeight="1">
      <c r="A77" s="122" t="s">
        <v>223</v>
      </c>
      <c r="B77" s="123"/>
      <c r="C77" s="14">
        <f>SUM(C75,C64)</f>
        <v>0</v>
      </c>
      <c r="D77" s="127"/>
      <c r="E77" s="14">
        <f>SUM(E75,E64)</f>
        <v>0</v>
      </c>
      <c r="F77" s="127"/>
      <c r="G77" s="14">
        <f>SUM(G75,G64)</f>
        <v>112851</v>
      </c>
      <c r="H77" s="127"/>
      <c r="I77" s="14">
        <f>SUM(I75,I64)</f>
        <v>649000</v>
      </c>
      <c r="J77" s="127"/>
      <c r="K77" s="14">
        <f>SUM(K75,K64)</f>
        <v>-4758</v>
      </c>
      <c r="L77" s="127"/>
      <c r="M77" s="14">
        <f>SUM(M75,M64)</f>
        <v>0</v>
      </c>
      <c r="N77" s="127"/>
      <c r="O77" s="14">
        <f>SUM(O75,O64)</f>
        <v>-7969385</v>
      </c>
      <c r="P77" s="139"/>
      <c r="Q77" s="14">
        <f>SUM(Q75,Q64)</f>
        <v>-1334897</v>
      </c>
      <c r="R77" s="123"/>
      <c r="S77" s="14">
        <f>SUM(S75,S64)</f>
        <v>0</v>
      </c>
      <c r="T77" s="127"/>
      <c r="U77" s="14">
        <f>SUM(U75,U64)</f>
        <v>0</v>
      </c>
      <c r="V77" s="127"/>
      <c r="W77" s="14">
        <f>SUM(W75,W64)</f>
        <v>0</v>
      </c>
      <c r="X77" s="127"/>
      <c r="Y77" s="14">
        <f>SUM(Y75,Y64)</f>
        <v>0</v>
      </c>
      <c r="Z77" s="102"/>
      <c r="AA77" s="14">
        <f>SUM(AA75,AA64)</f>
        <v>0</v>
      </c>
      <c r="AB77" s="127"/>
      <c r="AC77" s="14">
        <f>SUM(C77:Y77)</f>
        <v>-8547189</v>
      </c>
      <c r="AD77" s="139"/>
      <c r="AE77" s="14">
        <f>SUM(AE75+AE64)</f>
        <v>0</v>
      </c>
      <c r="AF77" s="139"/>
      <c r="AG77" s="14">
        <f>SUM(AG75+AG64)</f>
        <v>-8547189</v>
      </c>
      <c r="AH77" s="139"/>
      <c r="AI77" s="14">
        <f>SUM(AI75+AI64)</f>
        <v>-5084442</v>
      </c>
      <c r="AJ77" s="139"/>
      <c r="AK77" s="14">
        <f>SUM(AK75+AK64)</f>
        <v>-13631631</v>
      </c>
    </row>
    <row r="78" spans="1:38" ht="20.25" customHeight="1">
      <c r="A78" s="122" t="s">
        <v>224</v>
      </c>
      <c r="B78" s="123"/>
      <c r="C78" s="140"/>
      <c r="D78" s="127"/>
      <c r="E78" s="140"/>
      <c r="F78" s="127"/>
      <c r="G78" s="140"/>
      <c r="H78" s="127"/>
      <c r="I78" s="140"/>
      <c r="J78" s="127"/>
      <c r="K78" s="140"/>
      <c r="L78" s="127"/>
      <c r="M78" s="140"/>
      <c r="N78" s="127"/>
      <c r="O78" s="140"/>
      <c r="P78" s="139"/>
      <c r="Q78" s="123"/>
      <c r="R78" s="123"/>
      <c r="S78" s="140"/>
      <c r="T78" s="127"/>
      <c r="U78" s="140"/>
      <c r="V78" s="127"/>
      <c r="W78" s="127"/>
      <c r="X78" s="127"/>
      <c r="Y78" s="140"/>
      <c r="Z78" s="140"/>
      <c r="AA78" s="140"/>
      <c r="AB78" s="127"/>
      <c r="AC78" s="140"/>
      <c r="AD78" s="139"/>
      <c r="AE78" s="140"/>
      <c r="AF78" s="139"/>
      <c r="AG78" s="140"/>
      <c r="AH78" s="139"/>
      <c r="AI78" s="140"/>
      <c r="AJ78" s="139"/>
      <c r="AK78" s="130"/>
    </row>
    <row r="79" spans="1:38" ht="20.25" customHeight="1">
      <c r="A79" s="123" t="s">
        <v>225</v>
      </c>
      <c r="B79" s="123"/>
      <c r="C79" s="13">
        <v>0</v>
      </c>
      <c r="D79" s="130"/>
      <c r="E79" s="13">
        <v>0</v>
      </c>
      <c r="F79" s="130"/>
      <c r="G79" s="13">
        <v>0</v>
      </c>
      <c r="H79" s="130"/>
      <c r="I79" s="13">
        <v>0</v>
      </c>
      <c r="J79" s="130"/>
      <c r="K79" s="13">
        <v>0</v>
      </c>
      <c r="L79" s="130"/>
      <c r="M79" s="13">
        <v>0</v>
      </c>
      <c r="N79" s="130"/>
      <c r="O79" s="13">
        <v>13028259</v>
      </c>
      <c r="P79" s="130"/>
      <c r="Q79" s="13">
        <v>0</v>
      </c>
      <c r="R79" s="123"/>
      <c r="S79" s="13">
        <v>0</v>
      </c>
      <c r="T79" s="130"/>
      <c r="U79" s="13">
        <v>0</v>
      </c>
      <c r="V79" s="130"/>
      <c r="W79" s="13">
        <v>0</v>
      </c>
      <c r="X79" s="130"/>
      <c r="Y79" s="13">
        <v>0</v>
      </c>
      <c r="Z79" s="101"/>
      <c r="AA79" s="13">
        <f>SUM(S79:Y79)</f>
        <v>0</v>
      </c>
      <c r="AB79" s="130"/>
      <c r="AC79" s="133">
        <f>SUM(C79:Q79)+AA79</f>
        <v>13028259</v>
      </c>
      <c r="AD79" s="131"/>
      <c r="AE79" s="13">
        <v>0</v>
      </c>
      <c r="AF79" s="131"/>
      <c r="AG79" s="13">
        <f>SUM(C79:Y79)</f>
        <v>13028259</v>
      </c>
      <c r="AH79" s="131"/>
      <c r="AI79" s="13">
        <v>1050499</v>
      </c>
      <c r="AJ79" s="131"/>
      <c r="AK79" s="13">
        <f>SUM(AG79:AI79)</f>
        <v>14078758</v>
      </c>
    </row>
    <row r="80" spans="1:38" ht="20.25" customHeight="1">
      <c r="A80" s="123" t="s">
        <v>226</v>
      </c>
      <c r="B80" s="122"/>
      <c r="C80" s="131"/>
      <c r="D80" s="131"/>
      <c r="E80" s="131"/>
      <c r="F80" s="131"/>
      <c r="G80" s="131"/>
      <c r="H80" s="131"/>
      <c r="I80" s="131"/>
      <c r="J80" s="131"/>
      <c r="K80" s="131"/>
      <c r="L80" s="131"/>
      <c r="M80" s="131"/>
      <c r="N80" s="131"/>
      <c r="O80" s="131"/>
      <c r="P80" s="131"/>
      <c r="Q80" s="131"/>
      <c r="R80" s="123"/>
      <c r="S80" s="131"/>
      <c r="T80" s="131"/>
      <c r="U80" s="131"/>
      <c r="V80" s="131"/>
      <c r="W80" s="131"/>
      <c r="X80" s="131"/>
      <c r="Y80" s="131"/>
      <c r="Z80" s="131"/>
      <c r="AA80" s="152"/>
      <c r="AB80" s="131"/>
      <c r="AC80" s="131"/>
      <c r="AD80" s="131"/>
      <c r="AE80" s="131"/>
      <c r="AF80" s="131"/>
      <c r="AG80" s="131"/>
      <c r="AH80" s="131"/>
      <c r="AI80" s="131"/>
      <c r="AJ80" s="131"/>
      <c r="AK80" s="131"/>
    </row>
    <row r="81" spans="1:37" ht="20.25" customHeight="1">
      <c r="A81" s="123" t="s">
        <v>338</v>
      </c>
      <c r="B81" s="121"/>
      <c r="C81" s="131"/>
      <c r="D81" s="131"/>
      <c r="E81" s="131"/>
      <c r="F81" s="131"/>
      <c r="G81" s="131"/>
      <c r="H81" s="131"/>
      <c r="I81" s="131"/>
      <c r="J81" s="131"/>
      <c r="K81" s="131"/>
      <c r="L81" s="131"/>
      <c r="M81" s="131"/>
      <c r="N81" s="131"/>
      <c r="O81" s="131"/>
      <c r="P81" s="131"/>
      <c r="Q81" s="131"/>
      <c r="R81" s="123"/>
      <c r="S81" s="131"/>
      <c r="T81" s="131"/>
      <c r="U81" s="131"/>
      <c r="V81" s="131"/>
      <c r="W81" s="131"/>
      <c r="X81" s="131"/>
      <c r="Y81" s="131"/>
      <c r="Z81" s="131"/>
      <c r="AA81" s="152"/>
      <c r="AB81" s="131"/>
      <c r="AC81" s="131"/>
      <c r="AD81" s="131"/>
      <c r="AE81" s="131"/>
      <c r="AF81" s="131"/>
      <c r="AG81" s="131"/>
      <c r="AH81" s="131"/>
      <c r="AI81" s="131"/>
      <c r="AJ81" s="131"/>
      <c r="AK81" s="131"/>
    </row>
    <row r="82" spans="1:37" ht="20.25" customHeight="1">
      <c r="A82" s="123" t="s">
        <v>227</v>
      </c>
      <c r="B82" s="121">
        <v>21</v>
      </c>
      <c r="C82" s="13">
        <v>0</v>
      </c>
      <c r="D82" s="130"/>
      <c r="E82" s="13">
        <v>0</v>
      </c>
      <c r="F82" s="130"/>
      <c r="G82" s="13">
        <v>0</v>
      </c>
      <c r="H82" s="130"/>
      <c r="I82" s="13">
        <v>0</v>
      </c>
      <c r="J82" s="130"/>
      <c r="K82" s="13">
        <v>0</v>
      </c>
      <c r="L82" s="130"/>
      <c r="M82" s="13">
        <v>0</v>
      </c>
      <c r="N82" s="130"/>
      <c r="O82" s="13">
        <v>997489</v>
      </c>
      <c r="P82" s="130"/>
      <c r="Q82" s="13">
        <v>0</v>
      </c>
      <c r="R82" s="123"/>
      <c r="S82" s="13">
        <v>0</v>
      </c>
      <c r="T82" s="131"/>
      <c r="U82" s="13">
        <v>0</v>
      </c>
      <c r="V82" s="131"/>
      <c r="W82" s="13">
        <v>0</v>
      </c>
      <c r="X82" s="131"/>
      <c r="Y82" s="13">
        <v>0</v>
      </c>
      <c r="Z82" s="131"/>
      <c r="AA82" s="13">
        <f>SUM(S82:Y82)</f>
        <v>0</v>
      </c>
      <c r="AB82" s="131"/>
      <c r="AC82" s="133">
        <f>SUM(C82:Q82)+AA82</f>
        <v>997489</v>
      </c>
      <c r="AD82" s="131"/>
      <c r="AE82" s="13">
        <v>0</v>
      </c>
      <c r="AF82" s="131"/>
      <c r="AG82" s="13">
        <f>SUM(C82:Y82)</f>
        <v>997489</v>
      </c>
      <c r="AH82" s="131"/>
      <c r="AI82" s="13">
        <v>10578</v>
      </c>
      <c r="AJ82" s="131"/>
      <c r="AK82" s="13">
        <f>SUM(AG82:AI82)</f>
        <v>1008067</v>
      </c>
    </row>
    <row r="83" spans="1:37" ht="20.25" customHeight="1">
      <c r="A83" s="123" t="s">
        <v>228</v>
      </c>
      <c r="B83" s="122"/>
      <c r="C83" s="98">
        <v>0</v>
      </c>
      <c r="D83" s="130"/>
      <c r="E83" s="98">
        <v>0</v>
      </c>
      <c r="F83" s="130"/>
      <c r="G83" s="98">
        <v>0</v>
      </c>
      <c r="H83" s="130"/>
      <c r="I83" s="98">
        <v>0</v>
      </c>
      <c r="J83" s="130"/>
      <c r="K83" s="98">
        <v>0</v>
      </c>
      <c r="L83" s="130"/>
      <c r="M83" s="98">
        <v>0</v>
      </c>
      <c r="N83" s="130"/>
      <c r="O83" s="98">
        <v>0</v>
      </c>
      <c r="P83" s="130"/>
      <c r="Q83" s="98">
        <v>0</v>
      </c>
      <c r="R83" s="123"/>
      <c r="S83" s="98">
        <v>35005</v>
      </c>
      <c r="T83" s="130"/>
      <c r="U83" s="98">
        <v>1208530</v>
      </c>
      <c r="V83" s="130"/>
      <c r="W83" s="98">
        <v>297084</v>
      </c>
      <c r="X83" s="130"/>
      <c r="Y83" s="98">
        <v>16861864</v>
      </c>
      <c r="Z83" s="130"/>
      <c r="AA83" s="98">
        <f>SUM(S83:Y83)</f>
        <v>18402483</v>
      </c>
      <c r="AB83" s="130"/>
      <c r="AC83" s="142">
        <f>SUM(C83:Q83)+AA83</f>
        <v>18402483</v>
      </c>
      <c r="AD83" s="131"/>
      <c r="AE83" s="98">
        <v>0</v>
      </c>
      <c r="AF83" s="131"/>
      <c r="AG83" s="98">
        <f>SUM(C83:Y83)</f>
        <v>18402483</v>
      </c>
      <c r="AH83" s="131"/>
      <c r="AI83" s="98">
        <v>5851448</v>
      </c>
      <c r="AJ83" s="131"/>
      <c r="AK83" s="98">
        <f>SUM(AG83:AI83)</f>
        <v>24253931</v>
      </c>
    </row>
    <row r="84" spans="1:37" ht="20.25" customHeight="1">
      <c r="A84" s="122" t="s">
        <v>144</v>
      </c>
      <c r="B84" s="123"/>
      <c r="C84" s="153">
        <f>SUM(C79:C83)</f>
        <v>0</v>
      </c>
      <c r="D84" s="128"/>
      <c r="E84" s="153">
        <f>SUM(E79:E83)</f>
        <v>0</v>
      </c>
      <c r="F84" s="128"/>
      <c r="G84" s="153">
        <f>SUM(G79:G83)</f>
        <v>0</v>
      </c>
      <c r="H84" s="128"/>
      <c r="I84" s="153">
        <f>SUM(I79:I83)</f>
        <v>0</v>
      </c>
      <c r="J84" s="128"/>
      <c r="K84" s="153">
        <f>SUM(K79:K83)</f>
        <v>0</v>
      </c>
      <c r="L84" s="128"/>
      <c r="M84" s="14">
        <f>SUM(M79:M83)</f>
        <v>0</v>
      </c>
      <c r="N84" s="128"/>
      <c r="O84" s="153">
        <f>SUM(O79:O83)</f>
        <v>14025748</v>
      </c>
      <c r="P84" s="128"/>
      <c r="Q84" s="153">
        <f>SUM(Q79:Q83)</f>
        <v>0</v>
      </c>
      <c r="R84" s="123"/>
      <c r="S84" s="153">
        <f>SUM(S79:S83)</f>
        <v>35005</v>
      </c>
      <c r="T84" s="128"/>
      <c r="U84" s="153">
        <f>SUM(U79:U83)</f>
        <v>1208530</v>
      </c>
      <c r="V84" s="128"/>
      <c r="W84" s="153">
        <f>SUM(W79:W83)</f>
        <v>297084</v>
      </c>
      <c r="X84" s="128"/>
      <c r="Y84" s="153">
        <f>SUM(Y79:Y83)</f>
        <v>16861864</v>
      </c>
      <c r="Z84" s="103"/>
      <c r="AA84" s="153">
        <f>SUM(AA79:AA83)</f>
        <v>18402483</v>
      </c>
      <c r="AB84" s="128"/>
      <c r="AC84" s="153">
        <f>SUM(C84:Y84)</f>
        <v>32428231</v>
      </c>
      <c r="AD84" s="139"/>
      <c r="AE84" s="153">
        <f>SUM(AE79:AE83)</f>
        <v>0</v>
      </c>
      <c r="AF84" s="139"/>
      <c r="AG84" s="153">
        <f>SUM(AG79:AG83)</f>
        <v>32428231</v>
      </c>
      <c r="AH84" s="139"/>
      <c r="AI84" s="153">
        <f>SUM(AI79:AI83)</f>
        <v>6912525</v>
      </c>
      <c r="AJ84" s="139"/>
      <c r="AK84" s="153">
        <f>SUM(AK79:AK83)</f>
        <v>39340756</v>
      </c>
    </row>
    <row r="85" spans="1:37" ht="20.25" customHeight="1">
      <c r="A85" s="123" t="s">
        <v>373</v>
      </c>
      <c r="B85" s="123"/>
      <c r="C85" s="144"/>
      <c r="D85" s="128"/>
      <c r="E85" s="144"/>
      <c r="F85" s="128"/>
      <c r="G85" s="144"/>
      <c r="H85" s="128"/>
      <c r="I85" s="144"/>
      <c r="J85" s="128"/>
      <c r="K85" s="144"/>
      <c r="L85" s="128"/>
      <c r="M85" s="104"/>
      <c r="N85" s="128"/>
      <c r="O85" s="144"/>
      <c r="P85" s="128"/>
      <c r="Q85" s="144"/>
      <c r="R85" s="123"/>
      <c r="S85" s="144"/>
      <c r="T85" s="128"/>
      <c r="U85" s="144"/>
      <c r="V85" s="128"/>
      <c r="W85" s="144"/>
      <c r="X85" s="128"/>
      <c r="Y85" s="144"/>
      <c r="Z85" s="103"/>
      <c r="AA85" s="144"/>
      <c r="AB85" s="128"/>
      <c r="AC85" s="144"/>
      <c r="AD85" s="139"/>
      <c r="AE85" s="144"/>
      <c r="AF85" s="139"/>
      <c r="AG85" s="144"/>
      <c r="AH85" s="139"/>
      <c r="AI85" s="144"/>
      <c r="AJ85" s="139"/>
      <c r="AK85" s="144"/>
    </row>
    <row r="86" spans="1:37" ht="20.25" customHeight="1">
      <c r="A86" s="123" t="s">
        <v>374</v>
      </c>
      <c r="B86" s="121">
        <v>23</v>
      </c>
      <c r="C86" s="13">
        <v>0</v>
      </c>
      <c r="D86" s="130"/>
      <c r="E86" s="13">
        <v>0</v>
      </c>
      <c r="F86" s="130"/>
      <c r="G86" s="13">
        <v>0</v>
      </c>
      <c r="H86" s="130"/>
      <c r="I86" s="13">
        <v>0</v>
      </c>
      <c r="J86" s="130"/>
      <c r="K86" s="13">
        <v>0</v>
      </c>
      <c r="L86" s="130"/>
      <c r="M86" s="13">
        <v>0</v>
      </c>
      <c r="N86" s="130"/>
      <c r="O86" s="13">
        <v>-750839</v>
      </c>
      <c r="P86" s="130"/>
      <c r="Q86" s="13">
        <v>0</v>
      </c>
      <c r="R86" s="123"/>
      <c r="S86" s="13">
        <v>0</v>
      </c>
      <c r="T86" s="131"/>
      <c r="U86" s="13">
        <v>0</v>
      </c>
      <c r="V86" s="131"/>
      <c r="W86" s="13">
        <v>0</v>
      </c>
      <c r="X86" s="131"/>
      <c r="Y86" s="13">
        <v>0</v>
      </c>
      <c r="Z86" s="131"/>
      <c r="AA86" s="57">
        <f>SUM(S86:Y86)</f>
        <v>0</v>
      </c>
      <c r="AB86" s="131"/>
      <c r="AC86" s="133">
        <f>SUM(C86:Q86)+AA86</f>
        <v>-750839</v>
      </c>
      <c r="AD86" s="131"/>
      <c r="AE86" s="13">
        <v>0</v>
      </c>
      <c r="AF86" s="131"/>
      <c r="AG86" s="13">
        <f>SUM(C86:Y86)</f>
        <v>-750839</v>
      </c>
      <c r="AH86" s="131"/>
      <c r="AI86" s="13">
        <v>0</v>
      </c>
      <c r="AJ86" s="131"/>
      <c r="AK86" s="13">
        <f>SUM(AG86:AI86)</f>
        <v>-750839</v>
      </c>
    </row>
    <row r="87" spans="1:37" s="114" customFormat="1" ht="20.25" customHeight="1">
      <c r="A87" s="123" t="s">
        <v>325</v>
      </c>
      <c r="B87" s="121"/>
      <c r="C87" s="98">
        <v>0</v>
      </c>
      <c r="D87" s="130"/>
      <c r="E87" s="98">
        <v>0</v>
      </c>
      <c r="F87" s="130"/>
      <c r="G87" s="98">
        <v>0</v>
      </c>
      <c r="H87" s="130"/>
      <c r="I87" s="98">
        <v>0</v>
      </c>
      <c r="J87" s="130"/>
      <c r="K87" s="98">
        <v>0</v>
      </c>
      <c r="L87" s="130"/>
      <c r="M87" s="98">
        <v>0</v>
      </c>
      <c r="N87" s="130"/>
      <c r="O87" s="98">
        <v>50158</v>
      </c>
      <c r="P87" s="130"/>
      <c r="Q87" s="98">
        <v>0</v>
      </c>
      <c r="R87" s="123"/>
      <c r="S87" s="98">
        <v>-50158</v>
      </c>
      <c r="T87" s="130"/>
      <c r="U87" s="98">
        <v>0</v>
      </c>
      <c r="V87" s="130"/>
      <c r="W87" s="98">
        <v>0</v>
      </c>
      <c r="X87" s="130"/>
      <c r="Y87" s="98">
        <v>0</v>
      </c>
      <c r="Z87" s="130"/>
      <c r="AA87" s="98">
        <f>SUM(S87:Y87)</f>
        <v>-50158</v>
      </c>
      <c r="AB87" s="130"/>
      <c r="AC87" s="98">
        <f>SUM(C87:Q87)+AA87</f>
        <v>0</v>
      </c>
      <c r="AD87" s="131"/>
      <c r="AE87" s="98">
        <v>0</v>
      </c>
      <c r="AF87" s="131"/>
      <c r="AG87" s="98">
        <f>SUM(C87:Y87)</f>
        <v>0</v>
      </c>
      <c r="AH87" s="131"/>
      <c r="AI87" s="98">
        <v>0</v>
      </c>
      <c r="AJ87" s="131"/>
      <c r="AK87" s="98">
        <f>SUM(AG87:AI87)</f>
        <v>0</v>
      </c>
    </row>
    <row r="88" spans="1:37" ht="20.25" customHeight="1" thickBot="1">
      <c r="A88" s="122" t="s">
        <v>232</v>
      </c>
      <c r="B88" s="123"/>
      <c r="C88" s="145">
        <f>C84+C77+SUM(C86:C87)+C59</f>
        <v>8611242</v>
      </c>
      <c r="D88" s="127"/>
      <c r="E88" s="145">
        <f>E84+E77+SUM(E86:E87)+E59</f>
        <v>57298909</v>
      </c>
      <c r="F88" s="127"/>
      <c r="G88" s="145">
        <f>G84+G77+SUM(G86:G87)+G59</f>
        <v>3582872</v>
      </c>
      <c r="H88" s="127"/>
      <c r="I88" s="145">
        <f>I84+I77+SUM(I86:I87)+I59</f>
        <v>5458941</v>
      </c>
      <c r="J88" s="127"/>
      <c r="K88" s="145">
        <f>K84+K77+SUM(K86:K87)+K59</f>
        <v>-9917</v>
      </c>
      <c r="L88" s="127"/>
      <c r="M88" s="145">
        <f>M84+M77+SUM(M86:M87)+M59</f>
        <v>929166</v>
      </c>
      <c r="N88" s="122"/>
      <c r="O88" s="145">
        <f>O84+O77+SUM(O86:O87)+O59</f>
        <v>125248813</v>
      </c>
      <c r="P88" s="127"/>
      <c r="Q88" s="145">
        <f>Q84+Q77+SUM(Q86:Q87)+Q59</f>
        <v>-10332356</v>
      </c>
      <c r="R88" s="123"/>
      <c r="S88" s="145">
        <f>S84+S77+SUM(S86:S87)+S59</f>
        <v>24818227</v>
      </c>
      <c r="T88" s="127"/>
      <c r="U88" s="145">
        <f>U84+U77+SUM(U86:U87)+U59</f>
        <v>-227445</v>
      </c>
      <c r="V88" s="146"/>
      <c r="W88" s="145">
        <f>W84+W77+SUM(W86:W87)+W59</f>
        <v>2746664</v>
      </c>
      <c r="X88" s="146"/>
      <c r="Y88" s="145">
        <f>Y84+Y77+SUM(Y86:Y87)+Y59</f>
        <v>-18058126</v>
      </c>
      <c r="Z88" s="127"/>
      <c r="AA88" s="145">
        <f>AA84+AA77+SUM(AA86:AA87)+AA59</f>
        <v>9279320</v>
      </c>
      <c r="AB88" s="127"/>
      <c r="AC88" s="145">
        <f>AC84+AC77+SUM(AC86:AC87)+AC59</f>
        <v>200066990</v>
      </c>
      <c r="AD88" s="122"/>
      <c r="AE88" s="145">
        <f>AE84+AE77+SUM(AE86:AE87)+AE59</f>
        <v>15000000</v>
      </c>
      <c r="AF88" s="122"/>
      <c r="AG88" s="145">
        <f>AG84+AG77+SUM(AG86:AG87)+AG59</f>
        <v>215066990</v>
      </c>
      <c r="AH88" s="122"/>
      <c r="AI88" s="145">
        <f>AI84+AI77+SUM(AI86:AI87)+AI59</f>
        <v>72069864</v>
      </c>
      <c r="AJ88" s="122"/>
      <c r="AK88" s="145">
        <f>AK84+AK77+SUM(AK86:AK87)+AK59</f>
        <v>287136854</v>
      </c>
    </row>
    <row r="89" spans="1:37" ht="20.25" customHeight="1" thickTop="1"/>
  </sheetData>
  <mergeCells count="4">
    <mergeCell ref="S6:AA6"/>
    <mergeCell ref="C5:AK5"/>
    <mergeCell ref="C49:AK49"/>
    <mergeCell ref="S50:AA50"/>
  </mergeCells>
  <pageMargins left="0.56999999999999995" right="0.56999999999999995" top="0.48" bottom="0.5" header="0.5" footer="0.5"/>
  <pageSetup paperSize="9" scale="43" firstPageNumber="14" orientation="landscape" useFirstPageNumber="1" r:id="rId1"/>
  <headerFooter>
    <oddFooter>&amp;L&amp;13  The accompanying notes are an integral part of these financial statements.&amp;12
&amp;C&amp;14&amp;P</oddFooter>
  </headerFooter>
  <rowBreaks count="1" manualBreakCount="1">
    <brk id="43" max="36" man="1"/>
  </rowBreaks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6"/>
  <sheetViews>
    <sheetView view="pageBreakPreview" zoomScale="62" zoomScaleNormal="60" zoomScaleSheetLayoutView="62" workbookViewId="0">
      <selection activeCell="AC8" sqref="AC8"/>
    </sheetView>
  </sheetViews>
  <sheetFormatPr defaultColWidth="9.1796875" defaultRowHeight="20.25" customHeight="1"/>
  <cols>
    <col min="1" max="1" width="47.453125" style="155" customWidth="1"/>
    <col min="2" max="2" width="5.1796875" style="155" customWidth="1"/>
    <col min="3" max="3" width="1.54296875" style="155" customWidth="1"/>
    <col min="4" max="4" width="11.453125" style="155" bestFit="1" customWidth="1"/>
    <col min="5" max="5" width="1.453125" style="155" customWidth="1"/>
    <col min="6" max="6" width="13.1796875" style="155" bestFit="1" customWidth="1"/>
    <col min="7" max="7" width="1.453125" style="155" customWidth="1"/>
    <col min="8" max="8" width="10.81640625" style="155" bestFit="1" customWidth="1"/>
    <col min="9" max="9" width="1.453125" style="155" customWidth="1"/>
    <col min="10" max="10" width="14.453125" style="155" customWidth="1"/>
    <col min="11" max="11" width="1.453125" style="155" customWidth="1"/>
    <col min="12" max="12" width="9.1796875" style="155" bestFit="1" customWidth="1"/>
    <col min="13" max="13" width="1.453125" style="155" customWidth="1"/>
    <col min="14" max="14" width="14.1796875" style="155" bestFit="1" customWidth="1"/>
    <col min="15" max="15" width="1.453125" style="155" customWidth="1"/>
    <col min="16" max="16" width="11.453125" style="155" bestFit="1" customWidth="1"/>
    <col min="17" max="17" width="1.453125" style="155" customWidth="1"/>
    <col min="18" max="18" width="10.81640625" style="155" bestFit="1" customWidth="1"/>
    <col min="19" max="19" width="1.453125" style="155" customWidth="1"/>
    <col min="20" max="20" width="13.81640625" style="155" customWidth="1"/>
    <col min="21" max="21" width="1.453125" style="155" customWidth="1"/>
    <col min="22" max="22" width="18.54296875" style="155" customWidth="1"/>
    <col min="23" max="23" width="1.453125" style="155" customWidth="1"/>
    <col min="24" max="24" width="15.453125" style="155" bestFit="1" customWidth="1"/>
    <col min="25" max="25" width="1.453125" style="155" customWidth="1"/>
    <col min="26" max="26" width="12.1796875" style="155" bestFit="1" customWidth="1"/>
    <col min="27" max="27" width="1.453125" style="155" customWidth="1"/>
    <col min="28" max="28" width="21.1796875" style="155" bestFit="1" customWidth="1"/>
    <col min="29" max="16384" width="9.1796875" style="155"/>
  </cols>
  <sheetData>
    <row r="1" spans="1:28" ht="20.25" customHeight="1">
      <c r="A1" s="154" t="s">
        <v>146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</row>
    <row r="2" spans="1:28" ht="20.25" customHeight="1">
      <c r="A2" s="154" t="s">
        <v>147</v>
      </c>
      <c r="B2" s="154"/>
      <c r="C2" s="154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</row>
    <row r="3" spans="1:28" ht="20.25" customHeight="1">
      <c r="A3" s="157" t="s">
        <v>148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</row>
    <row r="4" spans="1:28" ht="20.25" customHeight="1">
      <c r="A4" s="158"/>
      <c r="B4" s="158"/>
      <c r="C4" s="158"/>
      <c r="AB4" s="113" t="s">
        <v>3</v>
      </c>
    </row>
    <row r="5" spans="1:28" ht="20.25" customHeight="1">
      <c r="A5" s="159"/>
      <c r="B5" s="159"/>
      <c r="C5" s="159"/>
      <c r="D5" s="284" t="s">
        <v>233</v>
      </c>
      <c r="E5" s="284"/>
      <c r="F5" s="284"/>
      <c r="G5" s="284"/>
      <c r="H5" s="284"/>
      <c r="I5" s="284"/>
      <c r="J5" s="284"/>
      <c r="K5" s="284"/>
      <c r="L5" s="284"/>
      <c r="M5" s="284"/>
      <c r="N5" s="284"/>
      <c r="O5" s="284"/>
      <c r="P5" s="284"/>
      <c r="Q5" s="284"/>
      <c r="R5" s="284"/>
      <c r="S5" s="284"/>
      <c r="T5" s="284"/>
      <c r="U5" s="284"/>
      <c r="V5" s="284"/>
      <c r="W5" s="284"/>
      <c r="X5" s="284"/>
      <c r="Y5" s="284"/>
      <c r="Z5" s="284"/>
      <c r="AA5" s="284"/>
      <c r="AB5" s="284"/>
    </row>
    <row r="6" spans="1:28" ht="20.25" customHeight="1">
      <c r="A6" s="159"/>
      <c r="B6" s="159"/>
      <c r="C6" s="159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283" t="s">
        <v>150</v>
      </c>
      <c r="S6" s="283"/>
      <c r="T6" s="283"/>
      <c r="U6" s="283"/>
      <c r="V6" s="283"/>
      <c r="W6" s="283"/>
      <c r="X6" s="283"/>
      <c r="Y6" s="115"/>
      <c r="AA6" s="115"/>
      <c r="AB6" s="115"/>
    </row>
    <row r="7" spans="1:28" ht="20.25" customHeight="1">
      <c r="A7" s="159"/>
      <c r="B7" s="159"/>
      <c r="C7" s="159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7"/>
      <c r="S7" s="117"/>
      <c r="T7" s="117"/>
      <c r="U7" s="117"/>
      <c r="V7" s="116" t="s">
        <v>324</v>
      </c>
      <c r="W7" s="117"/>
      <c r="X7" s="117"/>
      <c r="Y7" s="115"/>
      <c r="AA7" s="115"/>
      <c r="AB7" s="115"/>
    </row>
    <row r="8" spans="1:28" ht="20.25" customHeight="1">
      <c r="A8" s="159"/>
      <c r="B8" s="159"/>
      <c r="C8" s="159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7"/>
      <c r="S8" s="117"/>
      <c r="T8" s="117"/>
      <c r="U8" s="117"/>
      <c r="V8" s="116" t="s">
        <v>153</v>
      </c>
      <c r="W8" s="117"/>
      <c r="X8" s="117"/>
      <c r="Y8" s="115"/>
      <c r="AA8" s="115"/>
      <c r="AB8" s="115"/>
    </row>
    <row r="9" spans="1:28" ht="20.25" customHeight="1">
      <c r="A9" s="159"/>
      <c r="B9" s="159"/>
      <c r="C9" s="159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7"/>
      <c r="S9" s="117"/>
      <c r="T9" s="117"/>
      <c r="U9" s="117"/>
      <c r="V9" s="116" t="s">
        <v>155</v>
      </c>
      <c r="W9" s="117"/>
      <c r="X9" s="117" t="s">
        <v>157</v>
      </c>
      <c r="Y9" s="115"/>
      <c r="AA9" s="115"/>
      <c r="AB9" s="115"/>
    </row>
    <row r="10" spans="1:28" ht="20.25" customHeight="1">
      <c r="D10" s="117" t="s">
        <v>159</v>
      </c>
      <c r="E10" s="117"/>
      <c r="F10" s="116" t="s">
        <v>75</v>
      </c>
      <c r="G10" s="117"/>
      <c r="J10" s="116" t="s">
        <v>162</v>
      </c>
      <c r="K10" s="117"/>
      <c r="M10" s="117"/>
      <c r="N10" s="117" t="s">
        <v>163</v>
      </c>
      <c r="O10" s="117"/>
      <c r="P10" s="117"/>
      <c r="Q10" s="117"/>
      <c r="R10" s="116" t="s">
        <v>164</v>
      </c>
      <c r="S10" s="117"/>
      <c r="T10" s="116" t="s">
        <v>165</v>
      </c>
      <c r="U10" s="117"/>
      <c r="V10" s="116" t="s">
        <v>166</v>
      </c>
      <c r="W10" s="117"/>
      <c r="X10" s="116" t="s">
        <v>168</v>
      </c>
      <c r="Y10" s="117"/>
      <c r="Z10" s="116" t="s">
        <v>169</v>
      </c>
      <c r="AA10" s="117"/>
      <c r="AB10" s="117" t="s">
        <v>87</v>
      </c>
    </row>
    <row r="11" spans="1:28" ht="20.25" customHeight="1">
      <c r="D11" s="117" t="s">
        <v>173</v>
      </c>
      <c r="E11" s="117"/>
      <c r="F11" s="116" t="s">
        <v>234</v>
      </c>
      <c r="G11" s="117"/>
      <c r="H11" s="116" t="s">
        <v>175</v>
      </c>
      <c r="I11" s="116"/>
      <c r="J11" s="116" t="s">
        <v>177</v>
      </c>
      <c r="K11" s="117"/>
      <c r="L11" s="117" t="s">
        <v>178</v>
      </c>
      <c r="M11" s="117"/>
      <c r="N11" s="117" t="s">
        <v>179</v>
      </c>
      <c r="O11" s="117"/>
      <c r="P11" s="116" t="s">
        <v>180</v>
      </c>
      <c r="Q11" s="117"/>
      <c r="R11" s="116" t="s">
        <v>181</v>
      </c>
      <c r="S11" s="117"/>
      <c r="T11" s="116" t="s">
        <v>323</v>
      </c>
      <c r="U11" s="117"/>
      <c r="V11" s="116" t="s">
        <v>182</v>
      </c>
      <c r="W11" s="117"/>
      <c r="X11" s="116" t="s">
        <v>235</v>
      </c>
      <c r="Y11" s="117"/>
      <c r="Z11" s="117" t="s">
        <v>236</v>
      </c>
      <c r="AA11" s="117"/>
      <c r="AB11" s="116" t="s">
        <v>237</v>
      </c>
    </row>
    <row r="12" spans="1:28" ht="20.25" customHeight="1">
      <c r="B12" s="160" t="s">
        <v>10</v>
      </c>
      <c r="C12" s="160"/>
      <c r="D12" s="119" t="s">
        <v>189</v>
      </c>
      <c r="E12" s="117"/>
      <c r="F12" s="119" t="s">
        <v>190</v>
      </c>
      <c r="G12" s="117"/>
      <c r="H12" s="120" t="s">
        <v>191</v>
      </c>
      <c r="I12" s="116"/>
      <c r="J12" s="120" t="s">
        <v>193</v>
      </c>
      <c r="K12" s="117"/>
      <c r="L12" s="119" t="s">
        <v>194</v>
      </c>
      <c r="M12" s="117"/>
      <c r="N12" s="119" t="s">
        <v>195</v>
      </c>
      <c r="O12" s="117"/>
      <c r="P12" s="120" t="s">
        <v>190</v>
      </c>
      <c r="Q12" s="117"/>
      <c r="R12" s="120" t="s">
        <v>196</v>
      </c>
      <c r="S12" s="117"/>
      <c r="T12" s="120" t="s">
        <v>197</v>
      </c>
      <c r="U12" s="117"/>
      <c r="V12" s="120" t="s">
        <v>198</v>
      </c>
      <c r="W12" s="117"/>
      <c r="X12" s="119" t="s">
        <v>200</v>
      </c>
      <c r="Y12" s="117"/>
      <c r="Z12" s="119" t="s">
        <v>238</v>
      </c>
      <c r="AA12" s="117"/>
      <c r="AB12" s="119" t="s">
        <v>204</v>
      </c>
    </row>
    <row r="13" spans="1:28" ht="20.25" customHeight="1">
      <c r="A13" s="161"/>
      <c r="B13" s="161"/>
      <c r="C13" s="161"/>
      <c r="D13" s="162"/>
      <c r="E13" s="162"/>
      <c r="F13" s="162"/>
      <c r="G13" s="162"/>
      <c r="H13" s="162"/>
      <c r="I13" s="162"/>
      <c r="J13" s="163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AA13" s="162"/>
      <c r="AB13" s="162"/>
    </row>
    <row r="14" spans="1:28" ht="20.25" customHeight="1">
      <c r="A14" s="161" t="s">
        <v>205</v>
      </c>
      <c r="B14" s="161"/>
      <c r="C14" s="161"/>
      <c r="D14" s="114"/>
      <c r="E14" s="114"/>
      <c r="F14" s="114"/>
      <c r="G14" s="114"/>
      <c r="H14" s="114"/>
      <c r="I14" s="114"/>
      <c r="J14" s="163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14"/>
      <c r="AA14" s="114"/>
      <c r="AB14" s="114"/>
    </row>
    <row r="15" spans="1:28" ht="20.25" customHeight="1">
      <c r="A15" s="161" t="s">
        <v>206</v>
      </c>
      <c r="B15" s="161"/>
      <c r="C15" s="161"/>
      <c r="D15" s="103">
        <v>8611242</v>
      </c>
      <c r="E15" s="124"/>
      <c r="F15" s="103">
        <v>56408882</v>
      </c>
      <c r="G15" s="103"/>
      <c r="H15" s="103">
        <v>3470021</v>
      </c>
      <c r="I15" s="103"/>
      <c r="J15" s="103">
        <v>490423</v>
      </c>
      <c r="K15" s="103"/>
      <c r="L15" s="103">
        <v>929166</v>
      </c>
      <c r="M15" s="103"/>
      <c r="N15" s="103">
        <v>53255089</v>
      </c>
      <c r="O15" s="103"/>
      <c r="P15" s="15">
        <v>0</v>
      </c>
      <c r="Q15" s="103"/>
      <c r="R15" s="103">
        <v>2821928</v>
      </c>
      <c r="S15" s="103"/>
      <c r="T15" s="103">
        <v>-58374</v>
      </c>
      <c r="U15" s="103"/>
      <c r="V15" s="103">
        <v>410167</v>
      </c>
      <c r="W15" s="103"/>
      <c r="X15" s="103">
        <v>3173721</v>
      </c>
      <c r="Y15" s="103"/>
      <c r="Z15" s="103">
        <v>15000000</v>
      </c>
      <c r="AA15" s="103"/>
      <c r="AB15" s="103">
        <v>141338544</v>
      </c>
    </row>
    <row r="16" spans="1:28" ht="20.25" customHeight="1">
      <c r="A16" s="161" t="s">
        <v>207</v>
      </c>
      <c r="B16" s="161"/>
      <c r="C16" s="161"/>
      <c r="D16" s="103"/>
      <c r="E16" s="124"/>
      <c r="F16" s="103"/>
      <c r="G16" s="103"/>
      <c r="H16" s="102"/>
      <c r="I16" s="102"/>
      <c r="J16" s="102"/>
      <c r="K16" s="128"/>
      <c r="L16" s="103"/>
      <c r="M16" s="128"/>
      <c r="N16" s="103"/>
      <c r="O16" s="128"/>
      <c r="P16" s="128"/>
      <c r="Q16" s="128"/>
      <c r="R16" s="103"/>
      <c r="S16" s="128"/>
      <c r="T16" s="128"/>
      <c r="U16" s="128"/>
      <c r="V16" s="128"/>
      <c r="W16" s="128"/>
      <c r="X16" s="103"/>
      <c r="Y16" s="128"/>
      <c r="Z16" s="122"/>
      <c r="AA16" s="128"/>
      <c r="AB16" s="103"/>
    </row>
    <row r="17" spans="1:38" ht="20.25" customHeight="1">
      <c r="A17" s="164" t="s">
        <v>239</v>
      </c>
      <c r="B17" s="161"/>
      <c r="C17" s="161"/>
      <c r="D17" s="103"/>
      <c r="E17" s="124"/>
      <c r="F17" s="103"/>
      <c r="G17" s="103"/>
      <c r="H17" s="102"/>
      <c r="I17" s="102"/>
      <c r="J17" s="102"/>
      <c r="K17" s="128"/>
      <c r="L17" s="103"/>
      <c r="M17" s="128"/>
      <c r="N17" s="103"/>
      <c r="O17" s="128"/>
      <c r="P17" s="128"/>
      <c r="Q17" s="128"/>
      <c r="R17" s="103"/>
      <c r="S17" s="128"/>
      <c r="T17" s="128"/>
      <c r="U17" s="128"/>
      <c r="V17" s="128"/>
      <c r="W17" s="128"/>
      <c r="X17" s="103"/>
      <c r="Y17" s="128"/>
      <c r="Z17" s="122"/>
      <c r="AA17" s="128"/>
      <c r="AB17" s="103"/>
    </row>
    <row r="18" spans="1:38" ht="20.25" customHeight="1">
      <c r="A18" s="165" t="s">
        <v>240</v>
      </c>
      <c r="B18" s="121">
        <v>29</v>
      </c>
      <c r="C18" s="121"/>
      <c r="D18" s="136">
        <v>0</v>
      </c>
      <c r="E18" s="166"/>
      <c r="F18" s="136">
        <v>0</v>
      </c>
      <c r="G18" s="54"/>
      <c r="H18" s="136">
        <v>0</v>
      </c>
      <c r="I18" s="163"/>
      <c r="J18" s="136">
        <v>0</v>
      </c>
      <c r="K18" s="167"/>
      <c r="L18" s="136">
        <v>0</v>
      </c>
      <c r="M18" s="167"/>
      <c r="N18" s="54">
        <v>-6843678</v>
      </c>
      <c r="O18" s="167"/>
      <c r="P18" s="13">
        <v>0</v>
      </c>
      <c r="Q18" s="167"/>
      <c r="R18" s="136">
        <v>0</v>
      </c>
      <c r="S18" s="167"/>
      <c r="T18" s="136">
        <v>0</v>
      </c>
      <c r="U18" s="167"/>
      <c r="V18" s="136">
        <v>0</v>
      </c>
      <c r="W18" s="167"/>
      <c r="X18" s="136">
        <f>SUM(R18:V18)</f>
        <v>0</v>
      </c>
      <c r="Y18" s="167"/>
      <c r="Z18" s="136">
        <v>0</v>
      </c>
      <c r="AA18" s="167"/>
      <c r="AB18" s="51">
        <f>SUM(D18:Q18,X18:Z18)</f>
        <v>-6843678</v>
      </c>
    </row>
    <row r="19" spans="1:38" ht="20.25" customHeight="1">
      <c r="A19" s="165" t="s">
        <v>210</v>
      </c>
      <c r="B19" s="121">
        <v>19</v>
      </c>
      <c r="D19" s="168">
        <v>0</v>
      </c>
      <c r="E19" s="169"/>
      <c r="F19" s="168">
        <v>0</v>
      </c>
      <c r="G19" s="169"/>
      <c r="H19" s="168">
        <v>0</v>
      </c>
      <c r="I19" s="169"/>
      <c r="J19" s="168">
        <v>0</v>
      </c>
      <c r="K19" s="169"/>
      <c r="L19" s="168">
        <v>0</v>
      </c>
      <c r="M19" s="169"/>
      <c r="N19" s="168">
        <v>0</v>
      </c>
      <c r="O19" s="169"/>
      <c r="P19" s="168">
        <v>-6088210</v>
      </c>
      <c r="Q19" s="169"/>
      <c r="R19" s="168">
        <v>0</v>
      </c>
      <c r="S19" s="169"/>
      <c r="T19" s="168">
        <v>0</v>
      </c>
      <c r="U19" s="169"/>
      <c r="V19" s="168">
        <v>0</v>
      </c>
      <c r="W19" s="169"/>
      <c r="X19" s="168">
        <f>SUM(R19:V19)</f>
        <v>0</v>
      </c>
      <c r="Y19" s="169"/>
      <c r="Z19" s="168">
        <v>0</v>
      </c>
      <c r="AA19" s="169"/>
      <c r="AB19" s="17">
        <f>SUM(D19:Q19,X19:Z19)</f>
        <v>-6088210</v>
      </c>
    </row>
    <row r="20" spans="1:38" ht="20.25" customHeight="1">
      <c r="A20" s="164" t="s">
        <v>241</v>
      </c>
      <c r="B20" s="161"/>
      <c r="C20" s="161"/>
      <c r="D20" s="170">
        <f>SUM(D18:D18)</f>
        <v>0</v>
      </c>
      <c r="E20" s="124"/>
      <c r="F20" s="170">
        <f>SUM(F18:F18)</f>
        <v>0</v>
      </c>
      <c r="G20" s="103"/>
      <c r="H20" s="170">
        <f>SUM(H18:H18)</f>
        <v>0</v>
      </c>
      <c r="I20" s="103"/>
      <c r="J20" s="170">
        <f>SUM(J18:J18)</f>
        <v>0</v>
      </c>
      <c r="K20" s="128"/>
      <c r="L20" s="170">
        <f>SUM(L18:L18)</f>
        <v>0</v>
      </c>
      <c r="M20" s="128"/>
      <c r="N20" s="170">
        <f>SUM(N18:N19)</f>
        <v>-6843678</v>
      </c>
      <c r="O20" s="128"/>
      <c r="P20" s="170">
        <f>SUM(P18:P19)</f>
        <v>-6088210</v>
      </c>
      <c r="Q20" s="128"/>
      <c r="R20" s="170">
        <f>SUM(R18:R19)</f>
        <v>0</v>
      </c>
      <c r="S20" s="128"/>
      <c r="T20" s="170">
        <f>SUM(T18:T19)</f>
        <v>0</v>
      </c>
      <c r="U20" s="128"/>
      <c r="V20" s="170">
        <f>SUM(V18:V19)</f>
        <v>0</v>
      </c>
      <c r="W20" s="128"/>
      <c r="X20" s="170">
        <f>SUM(X18:X19)</f>
        <v>0</v>
      </c>
      <c r="Y20" s="128"/>
      <c r="Z20" s="170">
        <f>SUM(Z18:Z19)</f>
        <v>0</v>
      </c>
      <c r="AA20" s="128"/>
      <c r="AB20" s="170">
        <f>SUM(AB18:AB19)</f>
        <v>-12931888</v>
      </c>
    </row>
    <row r="21" spans="1:38" ht="20.25" customHeight="1">
      <c r="A21" s="161" t="s">
        <v>242</v>
      </c>
      <c r="B21" s="161"/>
      <c r="C21" s="161"/>
      <c r="D21" s="103"/>
      <c r="E21" s="124"/>
      <c r="F21" s="103"/>
      <c r="G21" s="103"/>
      <c r="H21" s="102"/>
      <c r="I21" s="102"/>
      <c r="J21" s="102"/>
      <c r="K21" s="128"/>
      <c r="L21" s="103"/>
      <c r="M21" s="128"/>
      <c r="N21" s="103"/>
      <c r="O21" s="128"/>
      <c r="P21" s="103"/>
      <c r="Q21" s="128"/>
      <c r="R21" s="103"/>
      <c r="S21" s="128"/>
      <c r="T21" s="103"/>
      <c r="U21" s="128"/>
      <c r="V21" s="103"/>
      <c r="W21" s="128"/>
      <c r="X21" s="103"/>
      <c r="Y21" s="128"/>
      <c r="Z21" s="103"/>
      <c r="AA21" s="128"/>
      <c r="AB21" s="103"/>
    </row>
    <row r="22" spans="1:38" ht="20.25" customHeight="1">
      <c r="A22" s="161" t="s">
        <v>223</v>
      </c>
      <c r="B22" s="161"/>
      <c r="C22" s="161"/>
      <c r="D22" s="170">
        <f>SUM(D20:D20)</f>
        <v>0</v>
      </c>
      <c r="E22" s="171"/>
      <c r="F22" s="170">
        <f>SUM(F20:F20)</f>
        <v>0</v>
      </c>
      <c r="G22" s="103"/>
      <c r="H22" s="170">
        <f>SUM(H20:H20)</f>
        <v>0</v>
      </c>
      <c r="I22" s="103"/>
      <c r="J22" s="170">
        <f>SUM(J20:J20)</f>
        <v>0</v>
      </c>
      <c r="K22" s="128"/>
      <c r="L22" s="170">
        <f>SUM(L20:L20)</f>
        <v>0</v>
      </c>
      <c r="M22" s="128"/>
      <c r="N22" s="170">
        <f>SUM(N20:N20)</f>
        <v>-6843678</v>
      </c>
      <c r="O22" s="128"/>
      <c r="P22" s="170">
        <f>SUM(P20:P20)</f>
        <v>-6088210</v>
      </c>
      <c r="Q22" s="128"/>
      <c r="R22" s="170">
        <f>SUM(R20:R20)</f>
        <v>0</v>
      </c>
      <c r="S22" s="128"/>
      <c r="T22" s="170">
        <f>SUM(T20:T20)</f>
        <v>0</v>
      </c>
      <c r="U22" s="128"/>
      <c r="V22" s="170">
        <f>SUM(V20:V20)</f>
        <v>0</v>
      </c>
      <c r="W22" s="128"/>
      <c r="X22" s="170">
        <f>SUM(X20:X20)</f>
        <v>0</v>
      </c>
      <c r="Y22" s="171"/>
      <c r="Z22" s="170">
        <f>SUM(Z20:Z20)</f>
        <v>0</v>
      </c>
      <c r="AA22" s="171"/>
      <c r="AB22" s="170">
        <f>SUM(AB20:AB20)</f>
        <v>-12931888</v>
      </c>
    </row>
    <row r="23" spans="1:38" ht="20.25" customHeight="1">
      <c r="A23" s="161" t="s">
        <v>224</v>
      </c>
      <c r="B23" s="161"/>
      <c r="C23" s="161"/>
      <c r="D23" s="163"/>
      <c r="E23" s="172"/>
      <c r="F23" s="163"/>
      <c r="G23" s="163"/>
      <c r="H23" s="163"/>
      <c r="I23" s="163"/>
      <c r="J23" s="163"/>
      <c r="K23" s="173"/>
      <c r="L23" s="163"/>
      <c r="M23" s="173"/>
      <c r="N23" s="54"/>
      <c r="O23" s="173"/>
      <c r="P23" s="173"/>
      <c r="Q23" s="173"/>
      <c r="R23" s="163"/>
      <c r="S23" s="173"/>
      <c r="T23" s="163"/>
      <c r="U23" s="173"/>
      <c r="V23" s="163"/>
      <c r="W23" s="173"/>
      <c r="X23" s="163"/>
      <c r="Y23" s="172"/>
      <c r="Z23" s="163"/>
      <c r="AA23" s="172"/>
      <c r="AB23" s="54"/>
    </row>
    <row r="24" spans="1:38" ht="20.25" customHeight="1">
      <c r="A24" s="165" t="s">
        <v>225</v>
      </c>
      <c r="B24" s="161"/>
      <c r="C24" s="161"/>
      <c r="D24" s="136">
        <v>0</v>
      </c>
      <c r="E24" s="136"/>
      <c r="F24" s="136">
        <v>0</v>
      </c>
      <c r="G24" s="136"/>
      <c r="H24" s="136">
        <v>0</v>
      </c>
      <c r="I24" s="136"/>
      <c r="J24" s="136">
        <v>0</v>
      </c>
      <c r="K24" s="136"/>
      <c r="L24" s="136">
        <v>0</v>
      </c>
      <c r="M24" s="173"/>
      <c r="N24" s="136">
        <v>8723812</v>
      </c>
      <c r="O24" s="173"/>
      <c r="P24" s="136">
        <v>0</v>
      </c>
      <c r="Q24" s="173"/>
      <c r="R24" s="136">
        <v>0</v>
      </c>
      <c r="S24" s="173"/>
      <c r="T24" s="136">
        <v>0</v>
      </c>
      <c r="U24" s="173"/>
      <c r="V24" s="136">
        <v>0</v>
      </c>
      <c r="W24" s="173"/>
      <c r="X24" s="136">
        <f>SUM(R24:V24)</f>
        <v>0</v>
      </c>
      <c r="Y24" s="172"/>
      <c r="Z24" s="136">
        <v>0</v>
      </c>
      <c r="AA24" s="172"/>
      <c r="AB24" s="51">
        <f>SUM(D24:Q24,X24:Z24)</f>
        <v>8723812</v>
      </c>
    </row>
    <row r="25" spans="1:38" ht="20.25" customHeight="1">
      <c r="A25" s="165" t="s">
        <v>226</v>
      </c>
      <c r="B25" s="161"/>
      <c r="C25" s="161"/>
      <c r="D25" s="136"/>
      <c r="E25" s="136"/>
      <c r="F25" s="136"/>
      <c r="G25" s="136"/>
      <c r="H25" s="136"/>
      <c r="I25" s="136"/>
      <c r="J25" s="136"/>
      <c r="K25" s="136"/>
      <c r="L25" s="136"/>
      <c r="M25" s="173"/>
      <c r="N25" s="136"/>
      <c r="O25" s="173"/>
      <c r="P25" s="136"/>
      <c r="Q25" s="173"/>
      <c r="R25" s="136"/>
      <c r="S25" s="173"/>
      <c r="T25" s="136"/>
      <c r="U25" s="173"/>
      <c r="V25" s="136"/>
      <c r="W25" s="173"/>
      <c r="X25" s="136"/>
      <c r="Y25" s="172"/>
      <c r="Z25" s="136"/>
      <c r="AA25" s="172"/>
      <c r="AB25" s="51"/>
    </row>
    <row r="26" spans="1:38" ht="20.25" customHeight="1">
      <c r="A26" s="165" t="s">
        <v>243</v>
      </c>
      <c r="B26" s="161"/>
      <c r="C26" s="161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</row>
    <row r="27" spans="1:38" ht="20.25" customHeight="1">
      <c r="A27" s="165" t="s">
        <v>227</v>
      </c>
      <c r="B27" s="121">
        <v>21</v>
      </c>
      <c r="C27" s="161"/>
      <c r="D27" s="136">
        <v>0</v>
      </c>
      <c r="E27" s="136"/>
      <c r="F27" s="136">
        <v>0</v>
      </c>
      <c r="G27" s="136"/>
      <c r="H27" s="136">
        <v>0</v>
      </c>
      <c r="I27" s="136"/>
      <c r="J27" s="136">
        <v>0</v>
      </c>
      <c r="K27" s="136"/>
      <c r="L27" s="136">
        <v>0</v>
      </c>
      <c r="M27" s="173"/>
      <c r="N27" s="136">
        <v>-157348</v>
      </c>
      <c r="O27" s="173"/>
      <c r="P27" s="136">
        <v>0</v>
      </c>
      <c r="Q27" s="173"/>
      <c r="R27" s="136">
        <v>0</v>
      </c>
      <c r="S27" s="173"/>
      <c r="T27" s="136">
        <v>0</v>
      </c>
      <c r="U27" s="173"/>
      <c r="V27" s="136">
        <v>0</v>
      </c>
      <c r="W27" s="173"/>
      <c r="X27" s="136">
        <f t="shared" ref="X27:X28" si="0">SUM(R27:V27)</f>
        <v>0</v>
      </c>
      <c r="Y27" s="172"/>
      <c r="Z27" s="136">
        <v>0</v>
      </c>
      <c r="AA27" s="172"/>
      <c r="AB27" s="51">
        <f t="shared" ref="AB27:AB28" si="1">SUM(D27:Q27,X27:Z27)</f>
        <v>-157348</v>
      </c>
    </row>
    <row r="28" spans="1:38" ht="20.25" customHeight="1">
      <c r="A28" s="165" t="s">
        <v>228</v>
      </c>
      <c r="B28" s="161"/>
      <c r="C28" s="161"/>
      <c r="D28" s="168">
        <v>0</v>
      </c>
      <c r="E28" s="174"/>
      <c r="F28" s="168">
        <v>0</v>
      </c>
      <c r="G28" s="174"/>
      <c r="H28" s="168">
        <v>0</v>
      </c>
      <c r="I28" s="174"/>
      <c r="J28" s="168">
        <v>0</v>
      </c>
      <c r="K28" s="174"/>
      <c r="L28" s="168">
        <v>0</v>
      </c>
      <c r="M28" s="174"/>
      <c r="N28" s="168">
        <v>0</v>
      </c>
      <c r="O28" s="174"/>
      <c r="P28" s="168">
        <v>0</v>
      </c>
      <c r="Q28" s="174"/>
      <c r="R28" s="168">
        <v>2269579</v>
      </c>
      <c r="S28" s="114"/>
      <c r="T28" s="168">
        <v>-33618</v>
      </c>
      <c r="U28" s="174"/>
      <c r="V28" s="168">
        <v>0</v>
      </c>
      <c r="W28" s="174"/>
      <c r="X28" s="137">
        <f t="shared" si="0"/>
        <v>2235961</v>
      </c>
      <c r="Y28" s="174"/>
      <c r="Z28" s="168">
        <v>0</v>
      </c>
      <c r="AA28" s="174"/>
      <c r="AB28" s="17">
        <f t="shared" si="1"/>
        <v>2235961</v>
      </c>
      <c r="AC28" s="84"/>
      <c r="AD28" s="175"/>
      <c r="AE28" s="176"/>
      <c r="AF28" s="27"/>
      <c r="AG28" s="176"/>
      <c r="AH28" s="27"/>
      <c r="AI28" s="176"/>
      <c r="AJ28" s="27"/>
      <c r="AK28" s="176"/>
      <c r="AL28" s="27"/>
    </row>
    <row r="29" spans="1:38" ht="20.25" customHeight="1">
      <c r="A29" s="161" t="s">
        <v>144</v>
      </c>
      <c r="B29" s="161"/>
      <c r="C29" s="161"/>
      <c r="D29" s="170">
        <f>SUM(D24:D28)</f>
        <v>0</v>
      </c>
      <c r="E29" s="124"/>
      <c r="F29" s="170">
        <f>SUM(F24:F28)</f>
        <v>0</v>
      </c>
      <c r="G29" s="103"/>
      <c r="H29" s="170">
        <f>SUM(H24:H28)</f>
        <v>0</v>
      </c>
      <c r="I29" s="102"/>
      <c r="J29" s="170">
        <f>SUM(J24:J28)</f>
        <v>0</v>
      </c>
      <c r="K29" s="128"/>
      <c r="L29" s="170">
        <f>SUM(L24:L28)</f>
        <v>0</v>
      </c>
      <c r="M29" s="128"/>
      <c r="N29" s="170">
        <f>SUM(N24:N28)</f>
        <v>8566464</v>
      </c>
      <c r="O29" s="128"/>
      <c r="P29" s="170">
        <f>SUM(P24:P28)</f>
        <v>0</v>
      </c>
      <c r="Q29" s="128"/>
      <c r="R29" s="170">
        <f>SUM(R24:R28)</f>
        <v>2269579</v>
      </c>
      <c r="S29" s="128"/>
      <c r="T29" s="170">
        <f>SUM(T24:T28)</f>
        <v>-33618</v>
      </c>
      <c r="U29" s="128"/>
      <c r="V29" s="170">
        <f>SUM(V24:V28)</f>
        <v>0</v>
      </c>
      <c r="W29" s="128"/>
      <c r="X29" s="170">
        <f>SUM(X24:X28)</f>
        <v>2235961</v>
      </c>
      <c r="Y29" s="128"/>
      <c r="Z29" s="170">
        <f>SUM(Z24:Z28)</f>
        <v>0</v>
      </c>
      <c r="AA29" s="128"/>
      <c r="AB29" s="170">
        <f>SUM(AB24:AB28)</f>
        <v>10802425</v>
      </c>
    </row>
    <row r="30" spans="1:38" ht="20.25" hidden="1" customHeight="1">
      <c r="A30" s="165" t="s">
        <v>244</v>
      </c>
      <c r="B30" s="121"/>
      <c r="C30" s="121"/>
      <c r="D30" s="177">
        <v>0</v>
      </c>
      <c r="E30" s="124"/>
      <c r="F30" s="178">
        <v>0</v>
      </c>
      <c r="G30" s="103"/>
      <c r="H30" s="177">
        <v>0</v>
      </c>
      <c r="I30" s="102"/>
      <c r="J30" s="178">
        <v>0</v>
      </c>
      <c r="K30" s="128"/>
      <c r="L30" s="179"/>
      <c r="M30" s="128"/>
      <c r="N30" s="179"/>
      <c r="O30" s="128"/>
      <c r="P30" s="128"/>
      <c r="Q30" s="128"/>
      <c r="R30" s="177">
        <v>0</v>
      </c>
      <c r="S30" s="128">
        <v>0</v>
      </c>
      <c r="T30" s="177">
        <v>0</v>
      </c>
      <c r="U30" s="128"/>
      <c r="V30" s="177">
        <v>0</v>
      </c>
      <c r="W30" s="128"/>
      <c r="X30" s="177">
        <v>0</v>
      </c>
      <c r="Y30" s="128">
        <v>0</v>
      </c>
      <c r="Z30" s="177">
        <v>0</v>
      </c>
      <c r="AA30" s="128"/>
      <c r="AB30" s="15">
        <v>0</v>
      </c>
    </row>
    <row r="31" spans="1:38" ht="20.25" hidden="1" customHeight="1">
      <c r="A31" s="165" t="s">
        <v>245</v>
      </c>
      <c r="B31" s="121">
        <v>29</v>
      </c>
      <c r="C31" s="121"/>
      <c r="D31" s="177">
        <v>0</v>
      </c>
      <c r="E31" s="124"/>
      <c r="F31" s="177">
        <v>0</v>
      </c>
      <c r="G31" s="103"/>
      <c r="H31" s="177">
        <v>0</v>
      </c>
      <c r="I31" s="102"/>
      <c r="J31" s="177">
        <v>0</v>
      </c>
      <c r="K31" s="128"/>
      <c r="L31" s="177">
        <v>0</v>
      </c>
      <c r="M31" s="128"/>
      <c r="N31" s="177">
        <v>0</v>
      </c>
      <c r="O31" s="128"/>
      <c r="P31" s="128"/>
      <c r="Q31" s="128"/>
      <c r="R31" s="177"/>
      <c r="S31" s="128"/>
      <c r="T31" s="177"/>
      <c r="U31" s="128"/>
      <c r="V31" s="177"/>
      <c r="W31" s="128"/>
      <c r="X31" s="177">
        <v>0</v>
      </c>
      <c r="Y31" s="128"/>
      <c r="Z31" s="13"/>
      <c r="AA31" s="128"/>
      <c r="AB31" s="13">
        <f>D31+F31+L31+N31+X31+H31+J31+Z31</f>
        <v>0</v>
      </c>
    </row>
    <row r="32" spans="1:38" ht="20.25" hidden="1" customHeight="1">
      <c r="A32" s="165" t="s">
        <v>246</v>
      </c>
      <c r="B32" s="121"/>
      <c r="C32" s="121"/>
      <c r="D32" s="177"/>
      <c r="E32" s="124"/>
      <c r="F32" s="177"/>
      <c r="G32" s="103"/>
      <c r="H32" s="177"/>
      <c r="I32" s="102"/>
      <c r="J32" s="177"/>
      <c r="K32" s="128"/>
      <c r="L32" s="177"/>
      <c r="M32" s="128"/>
      <c r="N32" s="177"/>
      <c r="O32" s="128"/>
      <c r="P32" s="128"/>
      <c r="Q32" s="128"/>
      <c r="R32" s="177"/>
      <c r="S32" s="128"/>
      <c r="T32" s="177"/>
      <c r="U32" s="128"/>
      <c r="V32" s="177"/>
      <c r="W32" s="128"/>
      <c r="X32" s="177"/>
      <c r="Y32" s="128"/>
      <c r="Z32" s="177"/>
      <c r="AA32" s="128"/>
      <c r="AB32" s="122"/>
    </row>
    <row r="33" spans="1:37" ht="20.25" hidden="1" customHeight="1">
      <c r="A33" s="165" t="s">
        <v>247</v>
      </c>
      <c r="B33" s="121">
        <v>29</v>
      </c>
      <c r="C33" s="121"/>
      <c r="D33" s="177">
        <v>0</v>
      </c>
      <c r="E33" s="124"/>
      <c r="F33" s="177">
        <v>0</v>
      </c>
      <c r="G33" s="103"/>
      <c r="H33" s="177">
        <v>0</v>
      </c>
      <c r="I33" s="102"/>
      <c r="J33" s="177">
        <v>0</v>
      </c>
      <c r="K33" s="128"/>
      <c r="L33" s="177">
        <v>0</v>
      </c>
      <c r="M33" s="128"/>
      <c r="N33" s="179"/>
      <c r="O33" s="128"/>
      <c r="P33" s="128"/>
      <c r="Q33" s="128"/>
      <c r="R33" s="177">
        <v>0</v>
      </c>
      <c r="S33" s="128"/>
      <c r="T33" s="177">
        <v>0</v>
      </c>
      <c r="U33" s="128"/>
      <c r="V33" s="177">
        <v>0</v>
      </c>
      <c r="W33" s="128"/>
      <c r="X33" s="177">
        <v>0</v>
      </c>
      <c r="Y33" s="128"/>
      <c r="Z33" s="177">
        <v>0</v>
      </c>
      <c r="AA33" s="128"/>
      <c r="AB33" s="13">
        <f>D33+F33+L33+N33+X33+H33+J33</f>
        <v>0</v>
      </c>
    </row>
    <row r="34" spans="1:37" s="109" customFormat="1" ht="20.25" customHeight="1">
      <c r="A34" s="123" t="s">
        <v>373</v>
      </c>
      <c r="B34" s="123"/>
      <c r="C34" s="143"/>
      <c r="D34" s="128"/>
      <c r="E34" s="143"/>
      <c r="F34" s="128"/>
      <c r="G34" s="143"/>
      <c r="H34" s="128"/>
      <c r="I34" s="143"/>
      <c r="J34" s="128"/>
      <c r="K34" s="143"/>
      <c r="L34" s="128"/>
      <c r="M34" s="15"/>
      <c r="N34" s="128"/>
      <c r="O34" s="143"/>
      <c r="P34" s="128"/>
      <c r="Q34" s="143"/>
      <c r="R34" s="123"/>
      <c r="S34" s="143"/>
      <c r="T34" s="128"/>
      <c r="U34" s="143"/>
      <c r="V34" s="128"/>
      <c r="W34" s="143"/>
      <c r="X34" s="128"/>
      <c r="Y34" s="143"/>
      <c r="Z34" s="103"/>
      <c r="AA34" s="143"/>
      <c r="AB34" s="128"/>
      <c r="AC34" s="143"/>
      <c r="AD34" s="139"/>
      <c r="AE34" s="143"/>
      <c r="AF34" s="139"/>
      <c r="AG34" s="143"/>
      <c r="AH34" s="139"/>
      <c r="AI34" s="143"/>
      <c r="AJ34" s="139"/>
      <c r="AK34" s="144"/>
    </row>
    <row r="35" spans="1:37" ht="20.25" customHeight="1">
      <c r="A35" s="123" t="s">
        <v>374</v>
      </c>
      <c r="B35" s="121">
        <v>23</v>
      </c>
      <c r="C35" s="121"/>
      <c r="D35" s="136">
        <v>0</v>
      </c>
      <c r="E35" s="166"/>
      <c r="F35" s="136">
        <v>0</v>
      </c>
      <c r="G35" s="54"/>
      <c r="H35" s="136">
        <v>0</v>
      </c>
      <c r="I35" s="163"/>
      <c r="J35" s="136">
        <v>0</v>
      </c>
      <c r="K35" s="167"/>
      <c r="L35" s="136">
        <v>0</v>
      </c>
      <c r="M35" s="128"/>
      <c r="N35" s="179">
        <v>-752889</v>
      </c>
      <c r="O35" s="128"/>
      <c r="P35" s="136">
        <v>0</v>
      </c>
      <c r="Q35" s="128"/>
      <c r="R35" s="136">
        <v>0</v>
      </c>
      <c r="S35" s="167"/>
      <c r="T35" s="136">
        <v>0</v>
      </c>
      <c r="U35" s="167"/>
      <c r="V35" s="136">
        <v>0</v>
      </c>
      <c r="W35" s="167"/>
      <c r="X35" s="137">
        <f t="shared" ref="X35" si="2">SUM(R35:V35)</f>
        <v>0</v>
      </c>
      <c r="Y35" s="167"/>
      <c r="Z35" s="136">
        <v>0</v>
      </c>
      <c r="AA35" s="128"/>
      <c r="AB35" s="17">
        <f t="shared" ref="AB35" si="3">SUM(D35:Q35,X35:Z35)</f>
        <v>-752889</v>
      </c>
    </row>
    <row r="36" spans="1:37" ht="20.25" customHeight="1" thickBot="1">
      <c r="A36" s="161" t="s">
        <v>229</v>
      </c>
      <c r="B36" s="161"/>
      <c r="C36" s="161"/>
      <c r="D36" s="180">
        <f>+D15+D22+D29+SUM(D30:D35)</f>
        <v>8611242</v>
      </c>
      <c r="E36" s="181"/>
      <c r="F36" s="180">
        <f>+F15+F22+F29+SUM(F30:F35)</f>
        <v>56408882</v>
      </c>
      <c r="G36" s="126"/>
      <c r="H36" s="180">
        <f>+H15+H22+H29+SUM(H30:H35)</f>
        <v>3470021</v>
      </c>
      <c r="I36" s="126"/>
      <c r="J36" s="180">
        <f>+J15+J22+J29+SUM(J30:J35)</f>
        <v>490423</v>
      </c>
      <c r="K36" s="127"/>
      <c r="L36" s="180">
        <f>+L15+L22+L29+SUM(L30:L35)</f>
        <v>929166</v>
      </c>
      <c r="M36" s="127"/>
      <c r="N36" s="180">
        <f>+N15+N22+N29+SUM(N30:N35)</f>
        <v>54224986</v>
      </c>
      <c r="O36" s="127"/>
      <c r="P36" s="180">
        <f>+P15+P22+P29+SUM(P30:P35)</f>
        <v>-6088210</v>
      </c>
      <c r="Q36" s="127"/>
      <c r="R36" s="180">
        <f>+R15+R22+R29+SUM(R30:R35)</f>
        <v>5091507</v>
      </c>
      <c r="S36" s="127"/>
      <c r="T36" s="180">
        <f>+T15+T22+T29+SUM(T30:T35)</f>
        <v>-91992</v>
      </c>
      <c r="U36" s="127"/>
      <c r="V36" s="180">
        <f>+V15+V22+V29+SUM(V30:V35)</f>
        <v>410167</v>
      </c>
      <c r="W36" s="127"/>
      <c r="X36" s="180">
        <f>+X15+X22+X29+SUM(X30:X35)</f>
        <v>5409682</v>
      </c>
      <c r="Y36" s="181"/>
      <c r="Z36" s="180">
        <f>+Z15+Z22+Z29+SUM(Z30:Z35)</f>
        <v>15000000</v>
      </c>
      <c r="AA36" s="181"/>
      <c r="AB36" s="180">
        <f>+AB15+AB22+AB29+SUM(AB30:AB35)</f>
        <v>138456192</v>
      </c>
    </row>
    <row r="37" spans="1:37" ht="20.25" customHeight="1" thickTop="1"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</row>
    <row r="38" spans="1:37" ht="20.25" customHeight="1">
      <c r="A38" s="154" t="s">
        <v>146</v>
      </c>
      <c r="B38" s="154"/>
      <c r="C38" s="154"/>
      <c r="D38" s="154"/>
      <c r="E38" s="154"/>
      <c r="F38" s="154"/>
      <c r="G38" s="154"/>
      <c r="H38" s="154"/>
      <c r="I38" s="154"/>
      <c r="J38" s="154"/>
      <c r="K38" s="154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4"/>
      <c r="W38" s="154"/>
    </row>
    <row r="39" spans="1:37" ht="20.25" customHeight="1">
      <c r="A39" s="154" t="s">
        <v>147</v>
      </c>
      <c r="B39" s="154"/>
      <c r="C39" s="154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56"/>
      <c r="R39" s="156"/>
      <c r="S39" s="156"/>
      <c r="T39" s="156"/>
      <c r="U39" s="156"/>
      <c r="V39" s="156"/>
      <c r="W39" s="156"/>
    </row>
    <row r="40" spans="1:37" ht="20.25" customHeight="1">
      <c r="A40" s="157" t="s">
        <v>148</v>
      </c>
      <c r="B40" s="157"/>
      <c r="C40" s="157"/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57"/>
      <c r="O40" s="157"/>
      <c r="P40" s="157"/>
      <c r="Q40" s="157"/>
      <c r="R40" s="157"/>
      <c r="S40" s="157"/>
      <c r="T40" s="157"/>
      <c r="U40" s="157"/>
      <c r="V40" s="157"/>
      <c r="W40" s="157"/>
    </row>
    <row r="41" spans="1:37" ht="20.25" customHeight="1">
      <c r="A41" s="158"/>
      <c r="B41" s="158"/>
      <c r="C41" s="158"/>
      <c r="AB41" s="113" t="s">
        <v>3</v>
      </c>
    </row>
    <row r="42" spans="1:37" ht="20.25" customHeight="1">
      <c r="A42" s="159"/>
      <c r="B42" s="159"/>
      <c r="C42" s="159"/>
      <c r="D42" s="284" t="s">
        <v>233</v>
      </c>
      <c r="E42" s="284"/>
      <c r="F42" s="284"/>
      <c r="G42" s="284"/>
      <c r="H42" s="284"/>
      <c r="I42" s="284"/>
      <c r="J42" s="284"/>
      <c r="K42" s="284"/>
      <c r="L42" s="284"/>
      <c r="M42" s="284"/>
      <c r="N42" s="284"/>
      <c r="O42" s="284"/>
      <c r="P42" s="284"/>
      <c r="Q42" s="284"/>
      <c r="R42" s="284"/>
      <c r="S42" s="284"/>
      <c r="T42" s="284"/>
      <c r="U42" s="284"/>
      <c r="V42" s="284"/>
      <c r="W42" s="284"/>
      <c r="X42" s="284"/>
      <c r="Y42" s="284"/>
      <c r="Z42" s="284"/>
      <c r="AA42" s="284"/>
      <c r="AB42" s="284"/>
    </row>
    <row r="43" spans="1:37" ht="20.25" customHeight="1">
      <c r="A43" s="159"/>
      <c r="B43" s="159"/>
      <c r="C43" s="159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283" t="s">
        <v>150</v>
      </c>
      <c r="S43" s="283"/>
      <c r="T43" s="283"/>
      <c r="U43" s="283"/>
      <c r="V43" s="283"/>
      <c r="W43" s="283"/>
      <c r="X43" s="283"/>
      <c r="Y43" s="115"/>
      <c r="AA43" s="115"/>
      <c r="AB43" s="115"/>
    </row>
    <row r="44" spans="1:37" ht="20.25" customHeight="1">
      <c r="A44" s="159"/>
      <c r="B44" s="159"/>
      <c r="C44" s="159"/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7"/>
      <c r="S44" s="117"/>
      <c r="T44" s="117"/>
      <c r="U44" s="117"/>
      <c r="V44" s="116" t="s">
        <v>324</v>
      </c>
      <c r="W44" s="117"/>
      <c r="X44" s="117"/>
      <c r="Y44" s="115"/>
      <c r="AA44" s="115"/>
      <c r="AB44" s="115"/>
    </row>
    <row r="45" spans="1:37" ht="20.25" customHeight="1">
      <c r="A45" s="159"/>
      <c r="B45" s="159"/>
      <c r="C45" s="159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7"/>
      <c r="S45" s="117"/>
      <c r="T45" s="117"/>
      <c r="U45" s="117"/>
      <c r="V45" s="116" t="s">
        <v>153</v>
      </c>
      <c r="W45" s="117"/>
      <c r="X45" s="117"/>
      <c r="Y45" s="115"/>
      <c r="AA45" s="115"/>
      <c r="AB45" s="115"/>
    </row>
    <row r="46" spans="1:37" ht="20.25" customHeight="1">
      <c r="A46" s="159"/>
      <c r="B46" s="159"/>
      <c r="C46" s="159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115"/>
      <c r="Q46" s="115"/>
      <c r="R46" s="117" t="s">
        <v>334</v>
      </c>
      <c r="S46" s="117"/>
      <c r="T46" s="117" t="s">
        <v>334</v>
      </c>
      <c r="U46" s="117"/>
      <c r="V46" s="116" t="s">
        <v>155</v>
      </c>
      <c r="W46" s="117"/>
      <c r="X46" s="117" t="s">
        <v>157</v>
      </c>
      <c r="Y46" s="115"/>
      <c r="AA46" s="115"/>
      <c r="AB46" s="115"/>
    </row>
    <row r="47" spans="1:37" ht="20.25" customHeight="1">
      <c r="D47" s="117" t="s">
        <v>159</v>
      </c>
      <c r="E47" s="117"/>
      <c r="F47" s="116" t="s">
        <v>75</v>
      </c>
      <c r="G47" s="117"/>
      <c r="J47" s="116" t="s">
        <v>162</v>
      </c>
      <c r="K47" s="117"/>
      <c r="M47" s="117"/>
      <c r="N47" s="117" t="s">
        <v>163</v>
      </c>
      <c r="O47" s="117"/>
      <c r="P47" s="117"/>
      <c r="Q47" s="117"/>
      <c r="R47" s="116" t="s">
        <v>335</v>
      </c>
      <c r="S47" s="117"/>
      <c r="T47" s="116" t="s">
        <v>335</v>
      </c>
      <c r="U47" s="117"/>
      <c r="V47" s="116" t="s">
        <v>166</v>
      </c>
      <c r="W47" s="117"/>
      <c r="X47" s="116" t="s">
        <v>168</v>
      </c>
      <c r="Y47" s="117"/>
      <c r="Z47" s="116" t="s">
        <v>169</v>
      </c>
      <c r="AA47" s="117"/>
      <c r="AB47" s="117" t="s">
        <v>87</v>
      </c>
    </row>
    <row r="48" spans="1:37" ht="20.25" customHeight="1">
      <c r="D48" s="117" t="s">
        <v>173</v>
      </c>
      <c r="E48" s="117"/>
      <c r="F48" s="116" t="s">
        <v>234</v>
      </c>
      <c r="G48" s="117"/>
      <c r="H48" s="116" t="s">
        <v>175</v>
      </c>
      <c r="I48" s="116"/>
      <c r="J48" s="116" t="s">
        <v>177</v>
      </c>
      <c r="K48" s="117"/>
      <c r="L48" s="117" t="s">
        <v>178</v>
      </c>
      <c r="M48" s="117"/>
      <c r="N48" s="117" t="s">
        <v>179</v>
      </c>
      <c r="O48" s="117"/>
      <c r="P48" s="116" t="s">
        <v>180</v>
      </c>
      <c r="Q48" s="117"/>
      <c r="R48" s="116" t="s">
        <v>181</v>
      </c>
      <c r="S48" s="117"/>
      <c r="T48" s="116" t="s">
        <v>323</v>
      </c>
      <c r="U48" s="117"/>
      <c r="V48" s="116" t="s">
        <v>182</v>
      </c>
      <c r="W48" s="117"/>
      <c r="X48" s="116" t="s">
        <v>235</v>
      </c>
      <c r="Y48" s="117"/>
      <c r="Z48" s="117" t="s">
        <v>236</v>
      </c>
      <c r="AA48" s="117"/>
      <c r="AB48" s="116" t="s">
        <v>237</v>
      </c>
    </row>
    <row r="49" spans="1:38" ht="20.25" customHeight="1">
      <c r="B49" s="160" t="s">
        <v>10</v>
      </c>
      <c r="C49" s="160"/>
      <c r="D49" s="119" t="s">
        <v>189</v>
      </c>
      <c r="E49" s="117"/>
      <c r="F49" s="119" t="s">
        <v>190</v>
      </c>
      <c r="G49" s="117"/>
      <c r="H49" s="120" t="s">
        <v>191</v>
      </c>
      <c r="I49" s="116"/>
      <c r="J49" s="120" t="s">
        <v>193</v>
      </c>
      <c r="K49" s="117"/>
      <c r="L49" s="119" t="s">
        <v>194</v>
      </c>
      <c r="M49" s="117"/>
      <c r="N49" s="119" t="s">
        <v>195</v>
      </c>
      <c r="O49" s="117"/>
      <c r="P49" s="120" t="s">
        <v>190</v>
      </c>
      <c r="Q49" s="117"/>
      <c r="R49" s="120" t="s">
        <v>196</v>
      </c>
      <c r="S49" s="117"/>
      <c r="T49" s="120" t="s">
        <v>197</v>
      </c>
      <c r="U49" s="117"/>
      <c r="V49" s="120" t="s">
        <v>198</v>
      </c>
      <c r="W49" s="117"/>
      <c r="X49" s="119" t="s">
        <v>200</v>
      </c>
      <c r="Y49" s="117"/>
      <c r="Z49" s="119" t="s">
        <v>238</v>
      </c>
      <c r="AA49" s="117"/>
      <c r="AB49" s="119" t="s">
        <v>204</v>
      </c>
    </row>
    <row r="50" spans="1:38" ht="20.25" customHeight="1">
      <c r="A50" s="161"/>
      <c r="B50" s="161"/>
      <c r="C50" s="161"/>
      <c r="D50" s="131"/>
      <c r="E50" s="131"/>
      <c r="F50" s="131"/>
      <c r="G50" s="131"/>
      <c r="H50" s="131"/>
      <c r="I50" s="131"/>
      <c r="J50" s="140"/>
      <c r="K50" s="131"/>
      <c r="L50" s="131"/>
      <c r="M50" s="131"/>
      <c r="N50" s="131"/>
      <c r="O50" s="131"/>
      <c r="P50" s="131"/>
      <c r="Q50" s="131"/>
      <c r="R50" s="131"/>
      <c r="S50" s="131"/>
      <c r="T50" s="131"/>
      <c r="U50" s="131"/>
      <c r="V50" s="131"/>
      <c r="W50" s="131"/>
      <c r="X50" s="131"/>
      <c r="Y50" s="131"/>
      <c r="Z50" s="182"/>
      <c r="AA50" s="131"/>
      <c r="AB50" s="131"/>
    </row>
    <row r="51" spans="1:38" ht="20.25" customHeight="1">
      <c r="A51" s="161" t="s">
        <v>230</v>
      </c>
      <c r="B51" s="161"/>
      <c r="C51" s="161"/>
      <c r="D51" s="182"/>
      <c r="E51" s="182"/>
      <c r="F51" s="182"/>
      <c r="G51" s="182"/>
      <c r="H51" s="182"/>
      <c r="I51" s="182"/>
      <c r="J51" s="140"/>
      <c r="K51" s="182"/>
      <c r="L51" s="182"/>
      <c r="M51" s="182"/>
      <c r="N51" s="182"/>
      <c r="O51" s="182"/>
      <c r="P51" s="182"/>
      <c r="Q51" s="182"/>
      <c r="R51" s="182"/>
      <c r="S51" s="182"/>
      <c r="T51" s="182"/>
      <c r="U51" s="182"/>
      <c r="V51" s="182"/>
      <c r="W51" s="182"/>
      <c r="X51" s="182"/>
      <c r="Y51" s="182"/>
      <c r="Z51" s="182"/>
      <c r="AA51" s="182"/>
      <c r="AB51" s="182"/>
    </row>
    <row r="52" spans="1:38" ht="20.25" customHeight="1">
      <c r="A52" s="161" t="s">
        <v>231</v>
      </c>
      <c r="B52" s="161"/>
      <c r="C52" s="161"/>
      <c r="D52" s="103">
        <v>8611242</v>
      </c>
      <c r="E52" s="124"/>
      <c r="F52" s="103">
        <v>56408882</v>
      </c>
      <c r="G52" s="103"/>
      <c r="H52" s="103">
        <v>3470021</v>
      </c>
      <c r="I52" s="103"/>
      <c r="J52" s="103">
        <v>490423</v>
      </c>
      <c r="K52" s="103"/>
      <c r="L52" s="103">
        <v>929166</v>
      </c>
      <c r="M52" s="103"/>
      <c r="N52" s="103">
        <v>54224986</v>
      </c>
      <c r="O52" s="103"/>
      <c r="P52" s="103">
        <v>-6088210</v>
      </c>
      <c r="Q52" s="103"/>
      <c r="R52" s="103">
        <v>5091507</v>
      </c>
      <c r="S52" s="103"/>
      <c r="T52" s="103">
        <v>-91992</v>
      </c>
      <c r="U52" s="103"/>
      <c r="V52" s="103">
        <v>410167</v>
      </c>
      <c r="W52" s="103"/>
      <c r="X52" s="103">
        <v>5409682</v>
      </c>
      <c r="Y52" s="103"/>
      <c r="Z52" s="103">
        <v>15000000</v>
      </c>
      <c r="AA52" s="103"/>
      <c r="AB52" s="103">
        <v>138456192</v>
      </c>
    </row>
    <row r="53" spans="1:38" ht="20.25" customHeight="1">
      <c r="A53" s="161" t="s">
        <v>207</v>
      </c>
      <c r="B53" s="161"/>
      <c r="C53" s="161"/>
      <c r="D53" s="103"/>
      <c r="E53" s="124"/>
      <c r="F53" s="103"/>
      <c r="G53" s="103"/>
      <c r="H53" s="102"/>
      <c r="I53" s="102"/>
      <c r="J53" s="102"/>
      <c r="K53" s="128"/>
      <c r="L53" s="103"/>
      <c r="M53" s="128"/>
      <c r="N53" s="103"/>
      <c r="O53" s="128"/>
      <c r="P53" s="128"/>
      <c r="Q53" s="128"/>
      <c r="R53" s="103"/>
      <c r="S53" s="128"/>
      <c r="T53" s="128"/>
      <c r="U53" s="128"/>
      <c r="V53" s="128"/>
      <c r="W53" s="128"/>
      <c r="X53" s="103"/>
      <c r="Y53" s="128"/>
      <c r="Z53" s="122"/>
      <c r="AA53" s="128"/>
      <c r="AB53" s="103"/>
    </row>
    <row r="54" spans="1:38" ht="20.25" customHeight="1">
      <c r="A54" s="164" t="s">
        <v>239</v>
      </c>
      <c r="B54" s="161"/>
      <c r="C54" s="161"/>
      <c r="D54" s="103"/>
      <c r="E54" s="124"/>
      <c r="F54" s="103"/>
      <c r="G54" s="103"/>
      <c r="H54" s="102"/>
      <c r="I54" s="102"/>
      <c r="J54" s="102"/>
      <c r="K54" s="128"/>
      <c r="L54" s="103"/>
      <c r="M54" s="128"/>
      <c r="N54" s="103"/>
      <c r="O54" s="128"/>
      <c r="P54" s="128"/>
      <c r="Q54" s="128"/>
      <c r="R54" s="103"/>
      <c r="S54" s="128"/>
      <c r="T54" s="128"/>
      <c r="U54" s="128"/>
      <c r="V54" s="128"/>
      <c r="W54" s="128"/>
      <c r="X54" s="103"/>
      <c r="Y54" s="128"/>
      <c r="Z54" s="122"/>
      <c r="AA54" s="128"/>
      <c r="AB54" s="103"/>
    </row>
    <row r="55" spans="1:38" ht="20.25" customHeight="1">
      <c r="A55" s="165" t="s">
        <v>240</v>
      </c>
      <c r="B55" s="121">
        <v>29</v>
      </c>
      <c r="C55" s="121"/>
      <c r="D55" s="169">
        <v>0</v>
      </c>
      <c r="E55" s="183"/>
      <c r="F55" s="169">
        <v>0</v>
      </c>
      <c r="G55" s="54"/>
      <c r="H55" s="169">
        <v>0</v>
      </c>
      <c r="I55" s="163"/>
      <c r="J55" s="169">
        <v>0</v>
      </c>
      <c r="K55" s="174"/>
      <c r="L55" s="169">
        <v>0</v>
      </c>
      <c r="M55" s="174"/>
      <c r="N55" s="54">
        <v>-8413569</v>
      </c>
      <c r="O55" s="174"/>
      <c r="P55" s="51">
        <v>0</v>
      </c>
      <c r="Q55" s="174"/>
      <c r="R55" s="169">
        <v>0</v>
      </c>
      <c r="S55" s="174"/>
      <c r="T55" s="169">
        <v>0</v>
      </c>
      <c r="U55" s="174"/>
      <c r="V55" s="169">
        <v>0</v>
      </c>
      <c r="W55" s="174"/>
      <c r="X55" s="169">
        <f>SUM(R55,T55,V55)</f>
        <v>0</v>
      </c>
      <c r="Y55" s="174"/>
      <c r="Z55" s="169">
        <v>0</v>
      </c>
      <c r="AA55" s="174"/>
      <c r="AB55" s="51">
        <f>D55+F55+H55+J55+L55+N55+X55+P55+Z55</f>
        <v>-8413569</v>
      </c>
    </row>
    <row r="56" spans="1:38" ht="20.25" customHeight="1">
      <c r="A56" s="165" t="s">
        <v>210</v>
      </c>
      <c r="B56" s="121">
        <v>19</v>
      </c>
      <c r="C56" s="121"/>
      <c r="D56" s="169">
        <v>0</v>
      </c>
      <c r="E56" s="183"/>
      <c r="F56" s="169">
        <v>0</v>
      </c>
      <c r="G56" s="16"/>
      <c r="H56" s="169">
        <v>0</v>
      </c>
      <c r="I56" s="19"/>
      <c r="J56" s="169">
        <v>0</v>
      </c>
      <c r="K56" s="174"/>
      <c r="L56" s="169">
        <v>0</v>
      </c>
      <c r="M56" s="174"/>
      <c r="N56" s="169">
        <v>0</v>
      </c>
      <c r="O56" s="174"/>
      <c r="P56" s="18">
        <v>-156497</v>
      </c>
      <c r="Q56" s="174"/>
      <c r="R56" s="169">
        <v>0</v>
      </c>
      <c r="S56" s="174"/>
      <c r="T56" s="169">
        <v>0</v>
      </c>
      <c r="U56" s="174"/>
      <c r="V56" s="169">
        <v>0</v>
      </c>
      <c r="W56" s="174"/>
      <c r="X56" s="169">
        <f>SUM(R56,T56,V56)</f>
        <v>0</v>
      </c>
      <c r="Y56" s="174"/>
      <c r="Z56" s="169">
        <v>0</v>
      </c>
      <c r="AA56" s="184"/>
      <c r="AB56" s="18">
        <f>D56+F56+H56+J56+L56+N56+X56+P56+Z56</f>
        <v>-156497</v>
      </c>
      <c r="AC56" s="165"/>
      <c r="AD56" s="165"/>
      <c r="AE56" s="165"/>
      <c r="AF56" s="165"/>
      <c r="AG56" s="165"/>
      <c r="AH56" s="165"/>
      <c r="AI56" s="165"/>
      <c r="AJ56" s="165"/>
      <c r="AK56" s="165"/>
      <c r="AL56" s="165"/>
    </row>
    <row r="57" spans="1:38" ht="20.25" customHeight="1">
      <c r="A57" s="164" t="s">
        <v>241</v>
      </c>
      <c r="B57" s="161"/>
      <c r="C57" s="161"/>
      <c r="D57" s="185">
        <f>SUM(D55:D56)</f>
        <v>0</v>
      </c>
      <c r="E57" s="124"/>
      <c r="F57" s="185">
        <f>SUM(F55:F56)</f>
        <v>0</v>
      </c>
      <c r="G57" s="103"/>
      <c r="H57" s="185">
        <f>SUM(H55:H56)</f>
        <v>0</v>
      </c>
      <c r="I57" s="103"/>
      <c r="J57" s="185">
        <f>SUM(J55:J56)</f>
        <v>0</v>
      </c>
      <c r="K57" s="128"/>
      <c r="L57" s="185">
        <f>SUM(L55:L55)</f>
        <v>0</v>
      </c>
      <c r="M57" s="128"/>
      <c r="N57" s="185">
        <f>SUM(N55:N56)</f>
        <v>-8413569</v>
      </c>
      <c r="O57" s="128"/>
      <c r="P57" s="185">
        <f>SUM(P55:P56)</f>
        <v>-156497</v>
      </c>
      <c r="Q57" s="128"/>
      <c r="R57" s="185">
        <f>SUM(R55:R56)</f>
        <v>0</v>
      </c>
      <c r="S57" s="128"/>
      <c r="T57" s="185">
        <f>SUM(T55:T56)</f>
        <v>0</v>
      </c>
      <c r="U57" s="128"/>
      <c r="V57" s="185">
        <f>SUM(V55:V56)</f>
        <v>0</v>
      </c>
      <c r="W57" s="128"/>
      <c r="X57" s="186">
        <f>SUM(R57,T57,V57)</f>
        <v>0</v>
      </c>
      <c r="Y57" s="128"/>
      <c r="Z57" s="185">
        <f>SUM(Z55:Z56)</f>
        <v>0</v>
      </c>
      <c r="AA57" s="150"/>
      <c r="AB57" s="185">
        <f>SUM(AB55:AB56)</f>
        <v>-8570066</v>
      </c>
    </row>
    <row r="58" spans="1:38" ht="20.25" customHeight="1">
      <c r="A58" s="161" t="s">
        <v>242</v>
      </c>
      <c r="B58" s="161"/>
      <c r="C58" s="161"/>
      <c r="D58" s="103"/>
      <c r="E58" s="124"/>
      <c r="F58" s="103"/>
      <c r="G58" s="103"/>
      <c r="H58" s="102"/>
      <c r="I58" s="102"/>
      <c r="J58" s="102"/>
      <c r="K58" s="128"/>
      <c r="L58" s="103"/>
      <c r="M58" s="128"/>
      <c r="N58" s="103"/>
      <c r="O58" s="128"/>
      <c r="P58" s="103"/>
      <c r="Q58" s="128"/>
      <c r="R58" s="103"/>
      <c r="S58" s="128"/>
      <c r="T58" s="103"/>
      <c r="U58" s="128"/>
      <c r="V58" s="103"/>
      <c r="W58" s="128"/>
      <c r="X58" s="103"/>
      <c r="Y58" s="128"/>
      <c r="Z58" s="103"/>
      <c r="AA58" s="128"/>
      <c r="AB58" s="103"/>
    </row>
    <row r="59" spans="1:38" ht="20.25" customHeight="1">
      <c r="A59" s="161" t="s">
        <v>223</v>
      </c>
      <c r="B59" s="161"/>
      <c r="C59" s="161"/>
      <c r="D59" s="170">
        <f>D57</f>
        <v>0</v>
      </c>
      <c r="E59" s="171"/>
      <c r="F59" s="170">
        <f>F57</f>
        <v>0</v>
      </c>
      <c r="G59" s="103"/>
      <c r="H59" s="170">
        <f>H57</f>
        <v>0</v>
      </c>
      <c r="I59" s="103"/>
      <c r="J59" s="170">
        <f>J57</f>
        <v>0</v>
      </c>
      <c r="K59" s="128"/>
      <c r="L59" s="170">
        <f>L57</f>
        <v>0</v>
      </c>
      <c r="M59" s="128"/>
      <c r="N59" s="170">
        <f>N57</f>
        <v>-8413569</v>
      </c>
      <c r="O59" s="128"/>
      <c r="P59" s="170">
        <f>P57</f>
        <v>-156497</v>
      </c>
      <c r="Q59" s="128"/>
      <c r="R59" s="170">
        <f>R57</f>
        <v>0</v>
      </c>
      <c r="S59" s="128"/>
      <c r="T59" s="170">
        <f>T57</f>
        <v>0</v>
      </c>
      <c r="U59" s="128"/>
      <c r="V59" s="170">
        <f>V57</f>
        <v>0</v>
      </c>
      <c r="W59" s="128"/>
      <c r="X59" s="170">
        <f>X57</f>
        <v>0</v>
      </c>
      <c r="Y59" s="171"/>
      <c r="Z59" s="170">
        <f>Z57</f>
        <v>0</v>
      </c>
      <c r="AA59" s="171"/>
      <c r="AB59" s="170">
        <f>AB57</f>
        <v>-8570066</v>
      </c>
    </row>
    <row r="60" spans="1:38" ht="20.25" customHeight="1">
      <c r="A60" s="161" t="s">
        <v>224</v>
      </c>
      <c r="B60" s="161"/>
      <c r="C60" s="161"/>
      <c r="D60" s="163"/>
      <c r="E60" s="187"/>
      <c r="F60" s="163"/>
      <c r="G60" s="163"/>
      <c r="H60" s="163"/>
      <c r="I60" s="163"/>
      <c r="J60" s="163"/>
      <c r="K60" s="188"/>
      <c r="L60" s="163"/>
      <c r="M60" s="188"/>
      <c r="N60" s="54"/>
      <c r="O60" s="188"/>
      <c r="P60" s="188"/>
      <c r="Q60" s="188"/>
      <c r="R60" s="163"/>
      <c r="S60" s="188"/>
      <c r="T60" s="163"/>
      <c r="U60" s="188"/>
      <c r="V60" s="163"/>
      <c r="W60" s="188"/>
      <c r="X60" s="163"/>
      <c r="Y60" s="187"/>
      <c r="Z60" s="163"/>
      <c r="AA60" s="187"/>
      <c r="AB60" s="54"/>
    </row>
    <row r="61" spans="1:38" ht="20.25" customHeight="1">
      <c r="A61" s="165" t="s">
        <v>225</v>
      </c>
      <c r="B61" s="161"/>
      <c r="C61" s="161"/>
      <c r="D61" s="169">
        <v>0</v>
      </c>
      <c r="E61" s="169"/>
      <c r="F61" s="169">
        <v>0</v>
      </c>
      <c r="G61" s="169"/>
      <c r="H61" s="169">
        <v>0</v>
      </c>
      <c r="I61" s="169"/>
      <c r="J61" s="169">
        <v>0</v>
      </c>
      <c r="K61" s="169"/>
      <c r="L61" s="169">
        <v>0</v>
      </c>
      <c r="M61" s="188"/>
      <c r="N61" s="54">
        <v>2065828</v>
      </c>
      <c r="O61" s="188"/>
      <c r="P61" s="169">
        <v>0</v>
      </c>
      <c r="Q61" s="188"/>
      <c r="R61" s="169">
        <v>0</v>
      </c>
      <c r="S61" s="188"/>
      <c r="T61" s="169">
        <v>0</v>
      </c>
      <c r="U61" s="188"/>
      <c r="V61" s="169">
        <v>0</v>
      </c>
      <c r="W61" s="188"/>
      <c r="X61" s="169">
        <f>SUM(R61,T61,V61)</f>
        <v>0</v>
      </c>
      <c r="Y61" s="187"/>
      <c r="Z61" s="169">
        <v>0</v>
      </c>
      <c r="AA61" s="187"/>
      <c r="AB61" s="51">
        <f>D61+F61+H61+J61+L61+N61+X61+P61+Z61</f>
        <v>2065828</v>
      </c>
    </row>
    <row r="62" spans="1:38" ht="20.25" customHeight="1">
      <c r="A62" s="165" t="s">
        <v>226</v>
      </c>
      <c r="B62" s="161"/>
      <c r="C62" s="161"/>
      <c r="D62" s="169"/>
      <c r="E62" s="169"/>
      <c r="F62" s="169"/>
      <c r="G62" s="169"/>
      <c r="H62" s="169"/>
      <c r="I62" s="169"/>
      <c r="J62" s="169"/>
      <c r="K62" s="169"/>
      <c r="L62" s="169"/>
      <c r="M62" s="188"/>
      <c r="N62" s="169"/>
      <c r="O62" s="188"/>
      <c r="P62" s="169"/>
      <c r="Q62" s="188"/>
      <c r="R62" s="169"/>
      <c r="S62" s="188"/>
      <c r="T62" s="169"/>
      <c r="U62" s="188"/>
      <c r="V62" s="169"/>
      <c r="W62" s="188"/>
      <c r="X62" s="169"/>
      <c r="Y62" s="187"/>
      <c r="Z62" s="169"/>
      <c r="AA62" s="187"/>
      <c r="AB62" s="51"/>
    </row>
    <row r="63" spans="1:38" ht="20.25" customHeight="1">
      <c r="A63" s="165" t="s">
        <v>338</v>
      </c>
      <c r="B63" s="161"/>
      <c r="C63" s="161"/>
      <c r="D63" s="169"/>
      <c r="E63" s="169"/>
      <c r="F63" s="169"/>
      <c r="G63" s="169"/>
      <c r="H63" s="169"/>
      <c r="I63" s="169"/>
      <c r="J63" s="169"/>
      <c r="K63" s="169"/>
      <c r="L63" s="169"/>
      <c r="M63" s="188"/>
      <c r="N63" s="169"/>
      <c r="O63" s="188"/>
      <c r="P63" s="169"/>
      <c r="Q63" s="188"/>
      <c r="R63" s="169"/>
      <c r="S63" s="188"/>
      <c r="T63" s="169"/>
      <c r="U63" s="188"/>
      <c r="V63" s="169"/>
      <c r="W63" s="188"/>
      <c r="X63" s="169"/>
      <c r="Y63" s="187"/>
      <c r="Z63" s="169"/>
      <c r="AA63" s="187"/>
      <c r="AB63" s="51"/>
    </row>
    <row r="64" spans="1:38" ht="20.25" customHeight="1">
      <c r="A64" s="165" t="s">
        <v>227</v>
      </c>
      <c r="B64" s="121">
        <v>21</v>
      </c>
      <c r="C64" s="161"/>
      <c r="D64" s="169">
        <v>0</v>
      </c>
      <c r="E64" s="169"/>
      <c r="F64" s="169">
        <v>0</v>
      </c>
      <c r="G64" s="169"/>
      <c r="H64" s="169">
        <v>0</v>
      </c>
      <c r="I64" s="169"/>
      <c r="J64" s="169">
        <v>0</v>
      </c>
      <c r="K64" s="169"/>
      <c r="L64" s="169">
        <v>0</v>
      </c>
      <c r="M64" s="188"/>
      <c r="N64" s="169">
        <v>306068</v>
      </c>
      <c r="O64" s="188"/>
      <c r="P64" s="169">
        <v>0</v>
      </c>
      <c r="Q64" s="188"/>
      <c r="R64" s="169">
        <v>0</v>
      </c>
      <c r="S64" s="188"/>
      <c r="T64" s="169">
        <v>0</v>
      </c>
      <c r="U64" s="188"/>
      <c r="V64" s="169">
        <v>0</v>
      </c>
      <c r="W64" s="188"/>
      <c r="X64" s="169">
        <f>SUM(R64,T64,V64)</f>
        <v>0</v>
      </c>
      <c r="Y64" s="187"/>
      <c r="Z64" s="169">
        <v>0</v>
      </c>
      <c r="AA64" s="187"/>
      <c r="AB64" s="51">
        <f>D64+F64+H64+J64+L64+N64+X64+P64+Z64</f>
        <v>306068</v>
      </c>
    </row>
    <row r="65" spans="1:38" ht="20.25" customHeight="1">
      <c r="A65" s="165" t="s">
        <v>228</v>
      </c>
      <c r="B65" s="161"/>
      <c r="C65" s="161"/>
      <c r="D65" s="168">
        <v>0</v>
      </c>
      <c r="E65" s="174"/>
      <c r="F65" s="168">
        <v>0</v>
      </c>
      <c r="G65" s="174"/>
      <c r="H65" s="168">
        <v>0</v>
      </c>
      <c r="I65" s="174"/>
      <c r="J65" s="168">
        <v>0</v>
      </c>
      <c r="K65" s="174"/>
      <c r="L65" s="168">
        <v>0</v>
      </c>
      <c r="M65" s="174"/>
      <c r="N65" s="168">
        <v>0</v>
      </c>
      <c r="O65" s="174"/>
      <c r="P65" s="168">
        <v>0</v>
      </c>
      <c r="Q65" s="174"/>
      <c r="R65" s="168">
        <v>0</v>
      </c>
      <c r="S65" s="114"/>
      <c r="T65" s="168">
        <v>38220</v>
      </c>
      <c r="U65" s="174"/>
      <c r="V65" s="168">
        <v>78400</v>
      </c>
      <c r="W65" s="174"/>
      <c r="X65" s="168">
        <f>SUM(R65,T65,V65)</f>
        <v>116620</v>
      </c>
      <c r="Y65" s="174"/>
      <c r="Z65" s="168">
        <v>0</v>
      </c>
      <c r="AA65" s="174"/>
      <c r="AB65" s="17">
        <f>D65+F65+H65+J65+L65+N65+X65+P65+Z65</f>
        <v>116620</v>
      </c>
      <c r="AC65" s="84"/>
      <c r="AD65" s="175"/>
      <c r="AE65" s="176"/>
      <c r="AF65" s="27"/>
      <c r="AG65" s="176"/>
      <c r="AH65" s="27"/>
      <c r="AI65" s="176"/>
      <c r="AJ65" s="27"/>
      <c r="AK65" s="176"/>
      <c r="AL65" s="27"/>
    </row>
    <row r="66" spans="1:38" ht="20.25" customHeight="1">
      <c r="A66" s="161" t="s">
        <v>144</v>
      </c>
      <c r="B66" s="161"/>
      <c r="C66" s="161"/>
      <c r="D66" s="170">
        <f>SUM(D61:D65)</f>
        <v>0</v>
      </c>
      <c r="E66" s="124"/>
      <c r="F66" s="170">
        <f>SUM(F61:F65)</f>
        <v>0</v>
      </c>
      <c r="G66" s="103"/>
      <c r="H66" s="170">
        <f>SUM(H61:H65)</f>
        <v>0</v>
      </c>
      <c r="I66" s="102"/>
      <c r="J66" s="170">
        <f>SUM(J61:J65)</f>
        <v>0</v>
      </c>
      <c r="K66" s="128"/>
      <c r="L66" s="170">
        <f>SUM(L61:L65)</f>
        <v>0</v>
      </c>
      <c r="M66" s="128"/>
      <c r="N66" s="170">
        <f>SUM(N61:N65)</f>
        <v>2371896</v>
      </c>
      <c r="O66" s="128"/>
      <c r="P66" s="170">
        <f>SUM(P61:P65)</f>
        <v>0</v>
      </c>
      <c r="Q66" s="128"/>
      <c r="R66" s="170">
        <f>SUM(R61:R65)</f>
        <v>0</v>
      </c>
      <c r="S66" s="128"/>
      <c r="T66" s="170">
        <f>SUM(T61:T65)</f>
        <v>38220</v>
      </c>
      <c r="U66" s="128"/>
      <c r="V66" s="170">
        <f>SUM(V61:V65)</f>
        <v>78400</v>
      </c>
      <c r="W66" s="128"/>
      <c r="X66" s="170">
        <f>SUM(X61:X65)</f>
        <v>116620</v>
      </c>
      <c r="Y66" s="128"/>
      <c r="Z66" s="170">
        <f>SUM(Z61:Z65)</f>
        <v>0</v>
      </c>
      <c r="AA66" s="128"/>
      <c r="AB66" s="170">
        <f>SUM(AB61:AB65)</f>
        <v>2488516</v>
      </c>
    </row>
    <row r="67" spans="1:38" ht="20.25" hidden="1" customHeight="1">
      <c r="A67" s="165" t="s">
        <v>244</v>
      </c>
      <c r="B67" s="121"/>
      <c r="C67" s="121"/>
      <c r="D67" s="177">
        <v>0</v>
      </c>
      <c r="E67" s="124"/>
      <c r="F67" s="189">
        <v>0</v>
      </c>
      <c r="G67" s="103"/>
      <c r="H67" s="177">
        <v>0</v>
      </c>
      <c r="I67" s="102"/>
      <c r="J67" s="189">
        <v>0</v>
      </c>
      <c r="K67" s="128"/>
      <c r="L67" s="190"/>
      <c r="M67" s="128"/>
      <c r="N67" s="190"/>
      <c r="O67" s="128"/>
      <c r="P67" s="128"/>
      <c r="Q67" s="128"/>
      <c r="R67" s="177">
        <v>0</v>
      </c>
      <c r="S67" s="128">
        <v>0</v>
      </c>
      <c r="T67" s="177">
        <v>0</v>
      </c>
      <c r="U67" s="128"/>
      <c r="V67" s="177">
        <v>0</v>
      </c>
      <c r="W67" s="128"/>
      <c r="X67" s="177">
        <v>0</v>
      </c>
      <c r="Y67" s="128">
        <v>0</v>
      </c>
      <c r="Z67" s="177">
        <v>0</v>
      </c>
      <c r="AA67" s="128"/>
      <c r="AB67" s="15">
        <v>0</v>
      </c>
    </row>
    <row r="68" spans="1:38" ht="20.25" hidden="1" customHeight="1">
      <c r="A68" s="165" t="s">
        <v>245</v>
      </c>
      <c r="B68" s="121">
        <v>29</v>
      </c>
      <c r="C68" s="121"/>
      <c r="D68" s="177">
        <v>0</v>
      </c>
      <c r="E68" s="124"/>
      <c r="F68" s="177">
        <v>0</v>
      </c>
      <c r="G68" s="103"/>
      <c r="H68" s="177">
        <v>0</v>
      </c>
      <c r="I68" s="102"/>
      <c r="J68" s="177">
        <v>0</v>
      </c>
      <c r="K68" s="128"/>
      <c r="L68" s="177">
        <v>0</v>
      </c>
      <c r="M68" s="128"/>
      <c r="N68" s="177">
        <v>0</v>
      </c>
      <c r="O68" s="128"/>
      <c r="P68" s="128"/>
      <c r="Q68" s="128"/>
      <c r="R68" s="177"/>
      <c r="S68" s="128"/>
      <c r="T68" s="177"/>
      <c r="U68" s="128"/>
      <c r="V68" s="177"/>
      <c r="W68" s="128"/>
      <c r="X68" s="177">
        <v>0</v>
      </c>
      <c r="Y68" s="128"/>
      <c r="Z68" s="51"/>
      <c r="AA68" s="128"/>
      <c r="AB68" s="51">
        <f>D68+F68+L68+N68+X68+H68+J68+Z68</f>
        <v>0</v>
      </c>
    </row>
    <row r="69" spans="1:38" ht="20.25" hidden="1" customHeight="1">
      <c r="A69" s="165" t="s">
        <v>246</v>
      </c>
      <c r="B69" s="121"/>
      <c r="C69" s="121"/>
      <c r="D69" s="177"/>
      <c r="E69" s="124"/>
      <c r="F69" s="177"/>
      <c r="G69" s="103"/>
      <c r="H69" s="177"/>
      <c r="I69" s="102"/>
      <c r="J69" s="177"/>
      <c r="K69" s="128"/>
      <c r="L69" s="177"/>
      <c r="M69" s="128"/>
      <c r="N69" s="177"/>
      <c r="O69" s="128"/>
      <c r="P69" s="128"/>
      <c r="Q69" s="128"/>
      <c r="R69" s="177"/>
      <c r="S69" s="128"/>
      <c r="T69" s="177"/>
      <c r="U69" s="128"/>
      <c r="V69" s="177"/>
      <c r="W69" s="128"/>
      <c r="X69" s="177"/>
      <c r="Y69" s="128"/>
      <c r="Z69" s="177"/>
      <c r="AA69" s="128"/>
      <c r="AB69" s="122"/>
    </row>
    <row r="70" spans="1:38" ht="20.25" hidden="1" customHeight="1">
      <c r="A70" s="165" t="s">
        <v>247</v>
      </c>
      <c r="B70" s="121">
        <v>29</v>
      </c>
      <c r="C70" s="121"/>
      <c r="D70" s="177">
        <v>0</v>
      </c>
      <c r="E70" s="124"/>
      <c r="F70" s="177">
        <v>0</v>
      </c>
      <c r="G70" s="103"/>
      <c r="H70" s="177">
        <v>0</v>
      </c>
      <c r="I70" s="102"/>
      <c r="J70" s="177">
        <v>0</v>
      </c>
      <c r="K70" s="128"/>
      <c r="L70" s="177">
        <v>0</v>
      </c>
      <c r="M70" s="128"/>
      <c r="N70" s="190"/>
      <c r="O70" s="128"/>
      <c r="P70" s="128"/>
      <c r="Q70" s="128"/>
      <c r="R70" s="177">
        <v>0</v>
      </c>
      <c r="S70" s="128"/>
      <c r="T70" s="177">
        <v>0</v>
      </c>
      <c r="U70" s="128"/>
      <c r="V70" s="177">
        <v>0</v>
      </c>
      <c r="W70" s="128"/>
      <c r="X70" s="177">
        <v>0</v>
      </c>
      <c r="Y70" s="128"/>
      <c r="Z70" s="177">
        <v>0</v>
      </c>
      <c r="AA70" s="128"/>
      <c r="AB70" s="51">
        <f>D70+F70+L70+N70+X70+H70+J70</f>
        <v>0</v>
      </c>
    </row>
    <row r="71" spans="1:38" s="109" customFormat="1" ht="20.25" customHeight="1">
      <c r="A71" s="123" t="s">
        <v>373</v>
      </c>
      <c r="B71" s="123"/>
      <c r="C71" s="143"/>
      <c r="D71" s="128"/>
      <c r="E71" s="143"/>
      <c r="F71" s="128"/>
      <c r="G71" s="143"/>
      <c r="H71" s="128"/>
      <c r="I71" s="143"/>
      <c r="J71" s="128"/>
      <c r="K71" s="143"/>
      <c r="L71" s="128"/>
      <c r="M71" s="15"/>
      <c r="N71" s="128"/>
      <c r="O71" s="143"/>
      <c r="P71" s="128"/>
      <c r="Q71" s="143"/>
      <c r="R71" s="123"/>
      <c r="S71" s="143"/>
      <c r="T71" s="128"/>
      <c r="U71" s="143"/>
      <c r="V71" s="128"/>
      <c r="W71" s="143"/>
      <c r="X71" s="128"/>
      <c r="Y71" s="143"/>
      <c r="Z71" s="103"/>
      <c r="AA71" s="143"/>
      <c r="AB71" s="128"/>
      <c r="AC71" s="143"/>
      <c r="AD71" s="139"/>
      <c r="AE71" s="143"/>
      <c r="AF71" s="139"/>
      <c r="AG71" s="143"/>
      <c r="AH71" s="139"/>
      <c r="AI71" s="143"/>
      <c r="AJ71" s="139"/>
      <c r="AK71" s="144"/>
    </row>
    <row r="72" spans="1:38" ht="20.25" customHeight="1">
      <c r="A72" s="123" t="s">
        <v>374</v>
      </c>
      <c r="B72" s="121">
        <v>23</v>
      </c>
      <c r="C72" s="121"/>
      <c r="D72" s="169">
        <v>0</v>
      </c>
      <c r="E72" s="183"/>
      <c r="F72" s="169">
        <v>0</v>
      </c>
      <c r="G72" s="54"/>
      <c r="H72" s="169">
        <v>0</v>
      </c>
      <c r="I72" s="163"/>
      <c r="J72" s="169">
        <v>0</v>
      </c>
      <c r="K72" s="174"/>
      <c r="L72" s="169">
        <v>0</v>
      </c>
      <c r="M72" s="128"/>
      <c r="N72" s="54">
        <v>-750839</v>
      </c>
      <c r="O72" s="128"/>
      <c r="P72" s="169">
        <v>0</v>
      </c>
      <c r="Q72" s="128"/>
      <c r="R72" s="169">
        <v>0</v>
      </c>
      <c r="S72" s="174"/>
      <c r="T72" s="169">
        <v>0</v>
      </c>
      <c r="U72" s="174"/>
      <c r="V72" s="169">
        <v>0</v>
      </c>
      <c r="W72" s="174"/>
      <c r="X72" s="169">
        <f>SUM(R72,T72,V72)</f>
        <v>0</v>
      </c>
      <c r="Y72" s="174"/>
      <c r="Z72" s="169">
        <v>0</v>
      </c>
      <c r="AA72" s="128"/>
      <c r="AB72" s="51">
        <f>D72+F72+H72+J72+L72+N72+X72+P72</f>
        <v>-750839</v>
      </c>
    </row>
    <row r="73" spans="1:38" ht="20.25" customHeight="1">
      <c r="A73" s="165" t="s">
        <v>325</v>
      </c>
      <c r="B73" s="121"/>
      <c r="C73" s="121"/>
      <c r="D73" s="169">
        <v>0</v>
      </c>
      <c r="E73" s="183"/>
      <c r="F73" s="169">
        <v>0</v>
      </c>
      <c r="G73" s="54"/>
      <c r="H73" s="169">
        <v>0</v>
      </c>
      <c r="I73" s="163"/>
      <c r="J73" s="169">
        <v>0</v>
      </c>
      <c r="K73" s="174"/>
      <c r="L73" s="169">
        <v>0</v>
      </c>
      <c r="M73" s="128"/>
      <c r="N73" s="190">
        <v>3591</v>
      </c>
      <c r="O73" s="128"/>
      <c r="P73" s="169">
        <v>0</v>
      </c>
      <c r="Q73" s="128"/>
      <c r="R73" s="169">
        <v>-3591</v>
      </c>
      <c r="S73" s="174"/>
      <c r="T73" s="169">
        <v>0</v>
      </c>
      <c r="U73" s="174"/>
      <c r="V73" s="169">
        <v>0</v>
      </c>
      <c r="W73" s="174"/>
      <c r="X73" s="169">
        <f>SUM(R73,T73,V73)</f>
        <v>-3591</v>
      </c>
      <c r="Y73" s="174"/>
      <c r="Z73" s="169">
        <v>0</v>
      </c>
      <c r="AA73" s="128"/>
      <c r="AB73" s="51">
        <f>D73+F73+H73+J73+L73+N73+X73+P73</f>
        <v>0</v>
      </c>
    </row>
    <row r="74" spans="1:38" ht="20.25" customHeight="1" thickBot="1">
      <c r="A74" s="161" t="s">
        <v>232</v>
      </c>
      <c r="B74" s="161"/>
      <c r="C74" s="161"/>
      <c r="D74" s="180">
        <f>+D52+D59+D66+SUM(D67:D73)</f>
        <v>8611242</v>
      </c>
      <c r="E74" s="181"/>
      <c r="F74" s="180">
        <f>+F52+F59+F66+SUM(F67:F73)</f>
        <v>56408882</v>
      </c>
      <c r="G74" s="126"/>
      <c r="H74" s="180">
        <f>+H52+H59+H66+SUM(H67:H73)</f>
        <v>3470021</v>
      </c>
      <c r="I74" s="126"/>
      <c r="J74" s="180">
        <f>+J52+J59+J66+SUM(J67:J73)</f>
        <v>490423</v>
      </c>
      <c r="K74" s="127"/>
      <c r="L74" s="180">
        <f>+L52+L59+L66+SUM(L67:L72)</f>
        <v>929166</v>
      </c>
      <c r="M74" s="127"/>
      <c r="N74" s="180">
        <f>+N52+N59+N66+SUM(N67:N73)</f>
        <v>47436065</v>
      </c>
      <c r="O74" s="127"/>
      <c r="P74" s="180">
        <f>+P52+P59+P66+SUM(P67:P73)</f>
        <v>-6244707</v>
      </c>
      <c r="Q74" s="127"/>
      <c r="R74" s="180">
        <f>+R52+R59+R66+SUM(R67:R73)</f>
        <v>5087916</v>
      </c>
      <c r="S74" s="127"/>
      <c r="T74" s="180">
        <f>+T52+T59+T66+SUM(T67:T73)</f>
        <v>-53772</v>
      </c>
      <c r="U74" s="127"/>
      <c r="V74" s="180">
        <f>+V52+V59+V66+SUM(V67:V73)</f>
        <v>488567</v>
      </c>
      <c r="W74" s="127"/>
      <c r="X74" s="180">
        <f>+X52+X59+X66+SUM(X67:X73)</f>
        <v>5522711</v>
      </c>
      <c r="Y74" s="181"/>
      <c r="Z74" s="180">
        <f>+Z52+Z59+Z66+SUM(Z67:Z73)</f>
        <v>15000000</v>
      </c>
      <c r="AA74" s="181"/>
      <c r="AB74" s="180">
        <f>+AB52+AB59+AB66+SUM(AB67:AB73)</f>
        <v>131623803</v>
      </c>
    </row>
    <row r="75" spans="1:38" ht="20.25" customHeight="1" thickTop="1">
      <c r="D75" s="182"/>
      <c r="E75" s="182"/>
      <c r="F75" s="182"/>
      <c r="G75" s="182"/>
      <c r="H75" s="182"/>
      <c r="I75" s="182"/>
      <c r="J75" s="182"/>
      <c r="K75" s="182"/>
      <c r="L75" s="182"/>
      <c r="M75" s="182"/>
      <c r="N75" s="182"/>
      <c r="O75" s="182"/>
      <c r="P75" s="182"/>
      <c r="Q75" s="182"/>
      <c r="R75" s="182"/>
      <c r="S75" s="182"/>
      <c r="T75" s="182"/>
      <c r="U75" s="182"/>
      <c r="V75" s="182"/>
      <c r="W75" s="182"/>
      <c r="X75" s="182"/>
      <c r="Y75" s="182"/>
      <c r="Z75" s="182"/>
      <c r="AA75" s="182"/>
      <c r="AB75" s="182"/>
    </row>
    <row r="76" spans="1:38" ht="20.25" customHeight="1">
      <c r="D76" s="182"/>
      <c r="E76" s="182"/>
      <c r="F76" s="182"/>
      <c r="G76" s="182"/>
      <c r="H76" s="182"/>
      <c r="I76" s="182"/>
      <c r="J76" s="182"/>
      <c r="K76" s="182"/>
      <c r="L76" s="182"/>
      <c r="M76" s="182"/>
      <c r="N76" s="182"/>
      <c r="O76" s="182"/>
      <c r="P76" s="182"/>
      <c r="Q76" s="182"/>
      <c r="R76" s="182"/>
      <c r="S76" s="182"/>
      <c r="T76" s="182"/>
      <c r="U76" s="182"/>
      <c r="V76" s="182"/>
      <c r="W76" s="182"/>
      <c r="X76" s="182"/>
      <c r="Y76" s="182"/>
      <c r="Z76" s="182"/>
      <c r="AA76" s="182"/>
      <c r="AB76" s="182"/>
    </row>
  </sheetData>
  <mergeCells count="4">
    <mergeCell ref="D5:AB5"/>
    <mergeCell ref="R6:X6"/>
    <mergeCell ref="D42:AB42"/>
    <mergeCell ref="R43:X43"/>
  </mergeCells>
  <pageMargins left="0.7" right="0.7" top="0.48" bottom="0.5" header="0.5" footer="0.5"/>
  <pageSetup paperSize="9" scale="52" firstPageNumber="16" orientation="landscape" useFirstPageNumber="1" r:id="rId1"/>
  <headerFooter>
    <oddFooter>&amp;L&amp;13  The accompanying notes are an integral part of these financial statements.&amp;12
&amp;C&amp;14&amp;P</oddFooter>
  </headerFooter>
  <rowBreaks count="1" manualBreakCount="1">
    <brk id="37" max="16383" man="1"/>
  </rowBreaks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6"/>
  <sheetViews>
    <sheetView view="pageBreakPreview" topLeftCell="A151" zoomScale="86" zoomScaleNormal="68" zoomScaleSheetLayoutView="100" workbookViewId="0">
      <selection activeCell="A151" sqref="A1:J1048576"/>
    </sheetView>
  </sheetViews>
  <sheetFormatPr defaultColWidth="35" defaultRowHeight="23.25" customHeight="1"/>
  <cols>
    <col min="1" max="1" width="3.1796875" style="58" customWidth="1"/>
    <col min="2" max="2" width="49.1796875" style="58" customWidth="1"/>
    <col min="3" max="3" width="8.81640625" style="60" customWidth="1"/>
    <col min="4" max="4" width="12.54296875" style="36" customWidth="1"/>
    <col min="5" max="5" width="1" style="11" customWidth="1"/>
    <col min="6" max="6" width="12.54296875" style="36" customWidth="1"/>
    <col min="7" max="7" width="1" style="11" customWidth="1"/>
    <col min="8" max="8" width="12.54296875" style="11" customWidth="1"/>
    <col min="9" max="9" width="1" style="11" customWidth="1"/>
    <col min="10" max="10" width="12.54296875" style="11" customWidth="1"/>
    <col min="11" max="16384" width="35" style="30"/>
  </cols>
  <sheetData>
    <row r="1" spans="1:10" s="26" customFormat="1" ht="20.25" customHeight="1">
      <c r="A1" s="191" t="s">
        <v>0</v>
      </c>
      <c r="B1" s="192"/>
      <c r="C1" s="81"/>
      <c r="D1" s="193"/>
      <c r="E1" s="194"/>
      <c r="F1" s="193"/>
      <c r="G1" s="194"/>
      <c r="H1" s="193"/>
      <c r="I1" s="194"/>
      <c r="J1" s="193"/>
    </row>
    <row r="2" spans="1:10" s="12" customFormat="1" ht="20.25" customHeight="1">
      <c r="A2" s="191" t="s">
        <v>1</v>
      </c>
      <c r="B2" s="192"/>
      <c r="C2" s="81"/>
      <c r="D2" s="87"/>
      <c r="E2" s="87"/>
      <c r="F2" s="87"/>
      <c r="G2" s="87"/>
      <c r="H2" s="87"/>
      <c r="I2" s="87"/>
      <c r="J2" s="87"/>
    </row>
    <row r="3" spans="1:10" s="12" customFormat="1" ht="20.25" customHeight="1">
      <c r="A3" s="195" t="s">
        <v>248</v>
      </c>
      <c r="B3" s="196"/>
      <c r="C3" s="81"/>
      <c r="D3" s="87"/>
      <c r="E3" s="87"/>
      <c r="F3" s="87"/>
      <c r="G3" s="87"/>
      <c r="H3" s="87"/>
      <c r="I3" s="87"/>
      <c r="J3" s="87"/>
    </row>
    <row r="4" spans="1:10" ht="19.5" customHeight="1">
      <c r="A4" s="197"/>
      <c r="B4" s="197"/>
      <c r="C4" s="197"/>
      <c r="D4" s="11"/>
      <c r="F4" s="11"/>
      <c r="H4" s="282" t="s">
        <v>3</v>
      </c>
      <c r="I4" s="282"/>
      <c r="J4" s="282"/>
    </row>
    <row r="5" spans="1:10" s="12" customFormat="1" ht="21.65" customHeight="1">
      <c r="A5" s="192"/>
      <c r="B5" s="192"/>
      <c r="C5" s="81"/>
      <c r="D5" s="278" t="s">
        <v>4</v>
      </c>
      <c r="E5" s="278"/>
      <c r="F5" s="278"/>
      <c r="G5" s="278"/>
      <c r="H5" s="278" t="s">
        <v>5</v>
      </c>
      <c r="I5" s="278"/>
      <c r="J5" s="278"/>
    </row>
    <row r="6" spans="1:10" s="12" customFormat="1" ht="21.65" customHeight="1">
      <c r="A6" s="192"/>
      <c r="B6" s="192"/>
      <c r="C6" s="81"/>
      <c r="D6" s="274" t="s">
        <v>6</v>
      </c>
      <c r="E6" s="274"/>
      <c r="F6" s="274"/>
      <c r="G6" s="274"/>
      <c r="H6" s="280" t="s">
        <v>7</v>
      </c>
      <c r="I6" s="280"/>
      <c r="J6" s="280"/>
    </row>
    <row r="7" spans="1:10" s="12" customFormat="1" ht="21.65" customHeight="1">
      <c r="A7" s="192"/>
      <c r="B7" s="192"/>
      <c r="C7" s="87"/>
      <c r="D7" s="288" t="s">
        <v>95</v>
      </c>
      <c r="E7" s="288"/>
      <c r="F7" s="288"/>
      <c r="G7" s="31"/>
      <c r="H7" s="288" t="s">
        <v>95</v>
      </c>
      <c r="I7" s="288"/>
      <c r="J7" s="288"/>
    </row>
    <row r="8" spans="1:10" s="12" customFormat="1" ht="21.65" customHeight="1">
      <c r="A8" s="192"/>
      <c r="B8" s="192"/>
      <c r="C8" s="81" t="s">
        <v>10</v>
      </c>
      <c r="D8" s="32">
        <v>2021</v>
      </c>
      <c r="E8" s="33"/>
      <c r="F8" s="32">
        <v>2020</v>
      </c>
      <c r="G8" s="33"/>
      <c r="H8" s="32">
        <v>2021</v>
      </c>
      <c r="I8" s="33"/>
      <c r="J8" s="32">
        <v>2020</v>
      </c>
    </row>
    <row r="9" spans="1:10" s="12" customFormat="1" ht="3.75" customHeight="1">
      <c r="A9" s="192"/>
      <c r="B9" s="192"/>
      <c r="C9" s="81"/>
      <c r="D9" s="34"/>
      <c r="E9" s="35"/>
      <c r="F9" s="34"/>
      <c r="G9" s="35"/>
      <c r="H9" s="34"/>
      <c r="I9" s="35"/>
      <c r="J9" s="34"/>
    </row>
    <row r="10" spans="1:10" ht="21" customHeight="1">
      <c r="A10" s="286" t="s">
        <v>249</v>
      </c>
      <c r="B10" s="286"/>
      <c r="C10" s="286"/>
    </row>
    <row r="11" spans="1:10" ht="21" customHeight="1">
      <c r="A11" s="59" t="s">
        <v>123</v>
      </c>
      <c r="B11" s="198"/>
      <c r="C11" s="198"/>
      <c r="D11" s="11">
        <v>14078758</v>
      </c>
      <c r="F11" s="11">
        <v>44091984</v>
      </c>
      <c r="H11" s="11">
        <v>2065828</v>
      </c>
      <c r="J11" s="11">
        <v>8723812</v>
      </c>
    </row>
    <row r="12" spans="1:10" ht="21" customHeight="1">
      <c r="A12" s="61" t="s">
        <v>342</v>
      </c>
      <c r="B12" s="198"/>
      <c r="C12" s="198"/>
      <c r="D12" s="11"/>
      <c r="F12" s="11"/>
    </row>
    <row r="13" spans="1:10" ht="21" customHeight="1">
      <c r="A13" s="59" t="s">
        <v>250</v>
      </c>
      <c r="B13" s="59"/>
      <c r="D13" s="36">
        <v>21243839</v>
      </c>
      <c r="F13" s="36">
        <v>20892999</v>
      </c>
      <c r="H13" s="11">
        <v>1566329</v>
      </c>
      <c r="J13" s="11">
        <v>1632114</v>
      </c>
    </row>
    <row r="14" spans="1:10" ht="21" customHeight="1">
      <c r="A14" s="59" t="s">
        <v>251</v>
      </c>
      <c r="B14" s="59"/>
      <c r="C14" s="81"/>
      <c r="D14" s="36">
        <v>1194749</v>
      </c>
      <c r="F14" s="36">
        <v>1419427</v>
      </c>
      <c r="H14" s="36">
        <v>6074</v>
      </c>
      <c r="J14" s="36">
        <v>6633</v>
      </c>
    </row>
    <row r="15" spans="1:10" ht="21" customHeight="1">
      <c r="A15" s="59" t="s">
        <v>252</v>
      </c>
      <c r="B15" s="59"/>
      <c r="C15" s="81">
        <v>9</v>
      </c>
      <c r="D15" s="36">
        <v>6492298</v>
      </c>
      <c r="F15" s="36">
        <v>6015966</v>
      </c>
      <c r="H15" s="36">
        <v>105962</v>
      </c>
      <c r="J15" s="36">
        <v>133415</v>
      </c>
    </row>
    <row r="16" spans="1:10" ht="21" customHeight="1">
      <c r="A16" s="59" t="s">
        <v>364</v>
      </c>
      <c r="B16" s="59"/>
      <c r="C16" s="81"/>
      <c r="H16" s="36"/>
      <c r="J16" s="36"/>
    </row>
    <row r="17" spans="1:10" ht="21" customHeight="1">
      <c r="A17" s="59" t="s">
        <v>365</v>
      </c>
      <c r="B17" s="59"/>
      <c r="D17" s="36">
        <v>116683</v>
      </c>
      <c r="F17" s="36">
        <v>364728</v>
      </c>
      <c r="H17" s="36">
        <v>-19277</v>
      </c>
      <c r="J17" s="36">
        <v>30606</v>
      </c>
    </row>
    <row r="18" spans="1:10" ht="21" customHeight="1">
      <c r="A18" s="59" t="s">
        <v>253</v>
      </c>
      <c r="B18" s="59"/>
      <c r="C18" s="60">
        <v>8</v>
      </c>
      <c r="D18" s="36">
        <v>382029</v>
      </c>
      <c r="F18" s="36">
        <v>180460</v>
      </c>
      <c r="H18" s="36">
        <v>-27544</v>
      </c>
      <c r="J18" s="36">
        <v>-61310</v>
      </c>
    </row>
    <row r="19" spans="1:10" ht="21" customHeight="1">
      <c r="A19" s="59" t="s">
        <v>99</v>
      </c>
      <c r="D19" s="36">
        <v>-743036</v>
      </c>
      <c r="F19" s="36">
        <v>-770486</v>
      </c>
      <c r="H19" s="36">
        <v>-875103</v>
      </c>
      <c r="J19" s="36">
        <v>-1633701</v>
      </c>
    </row>
    <row r="20" spans="1:10" ht="21" customHeight="1">
      <c r="A20" s="59" t="s">
        <v>100</v>
      </c>
      <c r="D20" s="36">
        <v>-64008</v>
      </c>
      <c r="F20" s="36">
        <v>-118005</v>
      </c>
      <c r="H20" s="36">
        <v>-5673362</v>
      </c>
      <c r="J20" s="36">
        <v>-11642699</v>
      </c>
    </row>
    <row r="21" spans="1:10" ht="21" customHeight="1">
      <c r="A21" s="59" t="s">
        <v>254</v>
      </c>
      <c r="B21" s="199"/>
      <c r="D21" s="36">
        <v>16596049</v>
      </c>
      <c r="F21" s="36">
        <v>16817964</v>
      </c>
      <c r="H21" s="36">
        <v>5120366</v>
      </c>
      <c r="J21" s="36">
        <v>4869857</v>
      </c>
    </row>
    <row r="22" spans="1:10" ht="21" customHeight="1">
      <c r="A22" s="59" t="s">
        <v>98</v>
      </c>
      <c r="C22" s="60" t="s">
        <v>328</v>
      </c>
      <c r="D22" s="36">
        <v>-2387910</v>
      </c>
      <c r="F22" s="36">
        <v>-1575478</v>
      </c>
      <c r="H22" s="36">
        <v>-431974</v>
      </c>
      <c r="J22" s="36">
        <v>-882216</v>
      </c>
    </row>
    <row r="23" spans="1:10" ht="21" customHeight="1">
      <c r="A23" s="59" t="s">
        <v>352</v>
      </c>
      <c r="B23" s="200"/>
      <c r="D23" s="37">
        <v>0</v>
      </c>
      <c r="F23" s="37">
        <v>313649</v>
      </c>
      <c r="H23" s="37">
        <v>0</v>
      </c>
      <c r="J23" s="37">
        <v>0</v>
      </c>
    </row>
    <row r="24" spans="1:10" ht="21" customHeight="1">
      <c r="A24" s="59" t="s">
        <v>255</v>
      </c>
      <c r="C24" s="60">
        <v>21</v>
      </c>
      <c r="D24" s="36">
        <v>903298</v>
      </c>
      <c r="F24" s="36">
        <v>860672</v>
      </c>
      <c r="H24" s="36">
        <v>233399</v>
      </c>
      <c r="J24" s="36">
        <v>226477</v>
      </c>
    </row>
    <row r="25" spans="1:10" ht="21" customHeight="1">
      <c r="A25" s="59" t="s">
        <v>256</v>
      </c>
      <c r="D25" s="37"/>
      <c r="F25" s="37"/>
    </row>
    <row r="26" spans="1:10" ht="21" customHeight="1">
      <c r="A26" s="59" t="s">
        <v>257</v>
      </c>
      <c r="D26" s="37"/>
      <c r="F26" s="37"/>
    </row>
    <row r="27" spans="1:10" ht="21" customHeight="1">
      <c r="A27" s="59" t="s">
        <v>258</v>
      </c>
      <c r="D27" s="37">
        <v>392686</v>
      </c>
      <c r="F27" s="37">
        <v>246874</v>
      </c>
      <c r="H27" s="36">
        <v>21587</v>
      </c>
      <c r="J27" s="36">
        <v>18098</v>
      </c>
    </row>
    <row r="28" spans="1:10" ht="21" customHeight="1">
      <c r="A28" s="59" t="s">
        <v>115</v>
      </c>
      <c r="B28" s="59"/>
      <c r="D28" s="37">
        <v>-278726</v>
      </c>
      <c r="F28" s="37">
        <v>4356293</v>
      </c>
      <c r="G28" s="36"/>
      <c r="H28" s="37">
        <v>0</v>
      </c>
      <c r="I28" s="36"/>
      <c r="J28" s="37">
        <v>-1580</v>
      </c>
    </row>
    <row r="29" spans="1:10" ht="19.5" customHeight="1">
      <c r="A29" s="59" t="s">
        <v>259</v>
      </c>
      <c r="B29" s="199"/>
      <c r="D29" s="36">
        <v>-20881</v>
      </c>
      <c r="F29" s="36">
        <v>28719</v>
      </c>
      <c r="G29" s="36"/>
      <c r="H29" s="37">
        <v>-17322</v>
      </c>
      <c r="I29" s="36"/>
      <c r="J29" s="37">
        <v>-33525</v>
      </c>
    </row>
    <row r="30" spans="1:10" ht="19.5" customHeight="1">
      <c r="A30" s="59" t="s">
        <v>102</v>
      </c>
      <c r="B30" s="199"/>
      <c r="D30" s="36">
        <v>0</v>
      </c>
      <c r="F30" s="36">
        <v>-11198660</v>
      </c>
      <c r="G30" s="36"/>
      <c r="H30" s="37">
        <v>0</v>
      </c>
      <c r="I30" s="36"/>
      <c r="J30" s="37">
        <v>0</v>
      </c>
    </row>
    <row r="31" spans="1:10" ht="18" customHeight="1">
      <c r="A31" s="59" t="s">
        <v>344</v>
      </c>
      <c r="B31" s="59"/>
      <c r="C31" s="60">
        <v>9</v>
      </c>
      <c r="D31" s="36">
        <v>2381443</v>
      </c>
      <c r="F31" s="36">
        <v>269808</v>
      </c>
      <c r="G31" s="201"/>
      <c r="H31" s="37">
        <v>0</v>
      </c>
      <c r="I31" s="201"/>
      <c r="J31" s="37">
        <v>0</v>
      </c>
    </row>
    <row r="32" spans="1:10" ht="17.25" customHeight="1">
      <c r="A32" s="58" t="s">
        <v>260</v>
      </c>
      <c r="G32" s="201"/>
      <c r="H32" s="37"/>
      <c r="I32" s="201"/>
      <c r="J32" s="37"/>
    </row>
    <row r="33" spans="1:10" ht="17.25" customHeight="1">
      <c r="A33" s="58" t="s">
        <v>104</v>
      </c>
      <c r="C33" s="60">
        <v>12</v>
      </c>
      <c r="D33" s="36">
        <v>-486831</v>
      </c>
      <c r="F33" s="36">
        <v>53420</v>
      </c>
      <c r="G33" s="201"/>
      <c r="H33" s="37">
        <v>0</v>
      </c>
      <c r="I33" s="201"/>
      <c r="J33" s="37">
        <v>0</v>
      </c>
    </row>
    <row r="34" spans="1:10" ht="17.25" customHeight="1">
      <c r="A34" s="59" t="s">
        <v>359</v>
      </c>
      <c r="C34" s="60">
        <v>12</v>
      </c>
      <c r="D34" s="36">
        <v>-7849399</v>
      </c>
      <c r="F34" s="36" t="s">
        <v>22</v>
      </c>
      <c r="G34" s="201"/>
      <c r="H34" s="37">
        <v>0</v>
      </c>
      <c r="I34" s="201"/>
      <c r="J34" s="37">
        <v>0</v>
      </c>
    </row>
    <row r="35" spans="1:10" ht="18" customHeight="1">
      <c r="A35" s="59" t="s">
        <v>343</v>
      </c>
      <c r="D35" s="36">
        <v>30</v>
      </c>
      <c r="F35" s="36">
        <v>1655</v>
      </c>
      <c r="H35" s="37">
        <v>0</v>
      </c>
      <c r="J35" s="37">
        <v>0</v>
      </c>
    </row>
    <row r="36" spans="1:10" ht="18" customHeight="1">
      <c r="A36" s="59" t="s">
        <v>119</v>
      </c>
      <c r="H36" s="37"/>
      <c r="J36" s="37"/>
    </row>
    <row r="37" spans="1:10" ht="18.649999999999999" customHeight="1">
      <c r="A37" s="58" t="s">
        <v>261</v>
      </c>
      <c r="C37" s="60" t="s">
        <v>331</v>
      </c>
      <c r="D37" s="36">
        <v>-4166804</v>
      </c>
      <c r="F37" s="36">
        <v>-9253600</v>
      </c>
      <c r="G37" s="201"/>
      <c r="H37" s="37">
        <v>0</v>
      </c>
      <c r="I37" s="201"/>
      <c r="J37" s="37">
        <v>0</v>
      </c>
    </row>
    <row r="38" spans="1:10" ht="18.649999999999999" customHeight="1">
      <c r="A38" s="59" t="s">
        <v>122</v>
      </c>
      <c r="C38" s="60">
        <v>27</v>
      </c>
      <c r="D38" s="29">
        <v>2653632</v>
      </c>
      <c r="F38" s="29">
        <v>11001203</v>
      </c>
      <c r="G38" s="201"/>
      <c r="H38" s="38">
        <v>-1485352</v>
      </c>
      <c r="I38" s="201"/>
      <c r="J38" s="38">
        <v>352923</v>
      </c>
    </row>
    <row r="39" spans="1:10" s="26" customFormat="1" ht="20.25" customHeight="1">
      <c r="A39" s="192"/>
      <c r="B39" s="192"/>
      <c r="C39" s="81"/>
      <c r="D39" s="201">
        <f>SUM(D10:D38)</f>
        <v>50437899</v>
      </c>
      <c r="E39" s="194"/>
      <c r="F39" s="201">
        <f>SUM(F10:F38)</f>
        <v>83999592</v>
      </c>
      <c r="G39" s="201"/>
      <c r="H39" s="201">
        <f>SUM(H10:H38)</f>
        <v>589611</v>
      </c>
      <c r="I39" s="201"/>
      <c r="J39" s="201">
        <f>SUM(J10:J38)</f>
        <v>1738904</v>
      </c>
    </row>
    <row r="40" spans="1:10" s="26" customFormat="1" ht="20.25" customHeight="1">
      <c r="A40" s="191" t="s">
        <v>0</v>
      </c>
      <c r="B40" s="192"/>
      <c r="C40" s="81"/>
      <c r="D40" s="193"/>
      <c r="E40" s="194"/>
      <c r="F40" s="193"/>
      <c r="G40" s="201"/>
      <c r="H40" s="201"/>
      <c r="I40" s="201"/>
      <c r="J40" s="201"/>
    </row>
    <row r="41" spans="1:10" s="12" customFormat="1" ht="20.25" customHeight="1">
      <c r="A41" s="191" t="s">
        <v>1</v>
      </c>
      <c r="B41" s="192"/>
      <c r="C41" s="81"/>
      <c r="D41" s="87"/>
      <c r="E41" s="87"/>
      <c r="F41" s="87"/>
      <c r="G41" s="87"/>
      <c r="H41" s="87"/>
      <c r="I41" s="87"/>
      <c r="J41" s="87"/>
    </row>
    <row r="42" spans="1:10" s="12" customFormat="1" ht="20.25" customHeight="1">
      <c r="A42" s="195" t="s">
        <v>248</v>
      </c>
      <c r="B42" s="196"/>
      <c r="C42" s="81"/>
      <c r="D42" s="87"/>
      <c r="E42" s="87"/>
      <c r="F42" s="87"/>
      <c r="G42" s="87"/>
      <c r="H42" s="87"/>
      <c r="I42" s="87"/>
      <c r="J42" s="87"/>
    </row>
    <row r="43" spans="1:10" ht="19.5" customHeight="1">
      <c r="A43" s="197"/>
      <c r="B43" s="197"/>
      <c r="C43" s="197"/>
      <c r="D43" s="11"/>
      <c r="F43" s="11"/>
      <c r="H43" s="282" t="s">
        <v>3</v>
      </c>
      <c r="I43" s="282"/>
      <c r="J43" s="282"/>
    </row>
    <row r="44" spans="1:10" s="12" customFormat="1" ht="21.65" customHeight="1">
      <c r="A44" s="192"/>
      <c r="B44" s="192"/>
      <c r="C44" s="81"/>
      <c r="D44" s="278" t="s">
        <v>4</v>
      </c>
      <c r="E44" s="278"/>
      <c r="F44" s="278"/>
      <c r="G44" s="278"/>
      <c r="H44" s="278" t="s">
        <v>5</v>
      </c>
      <c r="I44" s="278"/>
      <c r="J44" s="278"/>
    </row>
    <row r="45" spans="1:10" s="12" customFormat="1" ht="21.65" customHeight="1">
      <c r="A45" s="192"/>
      <c r="B45" s="192"/>
      <c r="C45" s="81"/>
      <c r="D45" s="274" t="s">
        <v>6</v>
      </c>
      <c r="E45" s="274"/>
      <c r="F45" s="274"/>
      <c r="G45" s="274"/>
      <c r="H45" s="280" t="s">
        <v>7</v>
      </c>
      <c r="I45" s="280"/>
      <c r="J45" s="280"/>
    </row>
    <row r="46" spans="1:10" s="12" customFormat="1" ht="21.65" customHeight="1">
      <c r="A46" s="192"/>
      <c r="B46" s="192"/>
      <c r="C46" s="87"/>
      <c r="D46" s="281" t="s">
        <v>95</v>
      </c>
      <c r="E46" s="281"/>
      <c r="F46" s="281"/>
      <c r="G46" s="31"/>
      <c r="H46" s="281" t="s">
        <v>95</v>
      </c>
      <c r="I46" s="281"/>
      <c r="J46" s="281"/>
    </row>
    <row r="47" spans="1:10" s="12" customFormat="1" ht="21.65" customHeight="1">
      <c r="A47" s="192"/>
      <c r="B47" s="192"/>
      <c r="C47" s="81" t="s">
        <v>10</v>
      </c>
      <c r="D47" s="32">
        <v>2021</v>
      </c>
      <c r="E47" s="33"/>
      <c r="F47" s="32">
        <v>2020</v>
      </c>
      <c r="G47" s="33"/>
      <c r="H47" s="32">
        <v>2021</v>
      </c>
      <c r="I47" s="33"/>
      <c r="J47" s="32">
        <v>2020</v>
      </c>
    </row>
    <row r="48" spans="1:10" s="26" customFormat="1" ht="2.15" customHeight="1">
      <c r="A48" s="192"/>
      <c r="B48" s="192"/>
      <c r="C48" s="81"/>
      <c r="D48" s="201"/>
      <c r="E48" s="194"/>
      <c r="F48" s="201"/>
      <c r="G48" s="201"/>
      <c r="H48" s="201"/>
      <c r="I48" s="201"/>
      <c r="J48" s="201"/>
    </row>
    <row r="49" spans="1:10" s="26" customFormat="1" ht="20.25" customHeight="1">
      <c r="A49" s="286" t="s">
        <v>262</v>
      </c>
      <c r="B49" s="286"/>
      <c r="C49" s="286"/>
      <c r="D49" s="201"/>
      <c r="E49" s="194"/>
      <c r="F49" s="201"/>
      <c r="G49" s="201"/>
      <c r="H49" s="201"/>
      <c r="I49" s="201"/>
      <c r="J49" s="201"/>
    </row>
    <row r="50" spans="1:10" s="26" customFormat="1" ht="20.25" customHeight="1">
      <c r="A50" s="61" t="s">
        <v>263</v>
      </c>
      <c r="B50" s="202"/>
      <c r="C50" s="60"/>
      <c r="D50" s="36"/>
      <c r="E50" s="11"/>
      <c r="F50" s="36"/>
      <c r="G50" s="11"/>
      <c r="H50" s="11"/>
      <c r="I50" s="11"/>
      <c r="J50" s="11"/>
    </row>
    <row r="51" spans="1:10" s="26" customFormat="1" ht="20.25" customHeight="1">
      <c r="A51" s="59" t="s">
        <v>13</v>
      </c>
      <c r="B51" s="58"/>
      <c r="C51" s="60"/>
      <c r="D51" s="36">
        <v>-7126170</v>
      </c>
      <c r="E51" s="11"/>
      <c r="F51" s="36">
        <v>-260762</v>
      </c>
      <c r="G51" s="11"/>
      <c r="H51" s="36">
        <v>-1259064</v>
      </c>
      <c r="I51" s="11"/>
      <c r="J51" s="36">
        <v>-142777</v>
      </c>
    </row>
    <row r="52" spans="1:10" s="26" customFormat="1" ht="20.25" customHeight="1">
      <c r="A52" s="59" t="s">
        <v>15</v>
      </c>
      <c r="B52" s="58"/>
      <c r="C52" s="60"/>
      <c r="D52" s="36">
        <v>-16296090</v>
      </c>
      <c r="E52" s="11"/>
      <c r="F52" s="36">
        <v>575381</v>
      </c>
      <c r="G52" s="11"/>
      <c r="H52" s="36">
        <v>19338</v>
      </c>
      <c r="I52" s="11"/>
      <c r="J52" s="36">
        <v>-47498</v>
      </c>
    </row>
    <row r="53" spans="1:10" s="26" customFormat="1" ht="20.25" customHeight="1">
      <c r="A53" s="59" t="s">
        <v>264</v>
      </c>
      <c r="B53" s="58"/>
      <c r="C53" s="60"/>
      <c r="D53" s="36">
        <v>-14147374</v>
      </c>
      <c r="E53" s="11"/>
      <c r="F53" s="36">
        <v>-8284979</v>
      </c>
      <c r="G53" s="11"/>
      <c r="H53" s="36">
        <v>89547</v>
      </c>
      <c r="I53" s="11"/>
      <c r="J53" s="36">
        <v>-58735</v>
      </c>
    </row>
    <row r="54" spans="1:10" s="26" customFormat="1" ht="20.25" customHeight="1">
      <c r="A54" s="59" t="s">
        <v>23</v>
      </c>
      <c r="B54" s="58"/>
      <c r="C54" s="203"/>
      <c r="D54" s="36">
        <v>-2445174</v>
      </c>
      <c r="E54" s="11"/>
      <c r="F54" s="36">
        <v>-1780850</v>
      </c>
      <c r="G54" s="11"/>
      <c r="H54" s="36">
        <v>-121571</v>
      </c>
      <c r="I54" s="11"/>
      <c r="J54" s="36">
        <v>-202528</v>
      </c>
    </row>
    <row r="55" spans="1:10" ht="21" customHeight="1">
      <c r="A55" s="59" t="s">
        <v>339</v>
      </c>
      <c r="B55" s="87"/>
      <c r="D55" s="36">
        <v>2972</v>
      </c>
      <c r="F55" s="36">
        <v>-4486</v>
      </c>
      <c r="H55" s="42">
        <v>0</v>
      </c>
      <c r="J55" s="42">
        <v>0</v>
      </c>
    </row>
    <row r="56" spans="1:10" ht="21" customHeight="1">
      <c r="A56" s="59" t="s">
        <v>41</v>
      </c>
      <c r="D56" s="36">
        <v>430941</v>
      </c>
      <c r="F56" s="36">
        <v>-48681</v>
      </c>
      <c r="H56" s="36">
        <v>27954</v>
      </c>
      <c r="J56" s="36">
        <v>5975</v>
      </c>
    </row>
    <row r="57" spans="1:10" ht="21" customHeight="1">
      <c r="A57" s="59" t="s">
        <v>49</v>
      </c>
      <c r="D57" s="36">
        <v>8119553</v>
      </c>
      <c r="F57" s="36">
        <v>4423784</v>
      </c>
      <c r="H57" s="36">
        <v>14548</v>
      </c>
      <c r="J57" s="36">
        <v>-35878</v>
      </c>
    </row>
    <row r="58" spans="1:10" ht="21" customHeight="1">
      <c r="A58" s="59" t="s">
        <v>265</v>
      </c>
      <c r="D58" s="36">
        <v>-3214851</v>
      </c>
      <c r="F58" s="36">
        <v>1702045</v>
      </c>
      <c r="H58" s="36">
        <v>-18913</v>
      </c>
      <c r="J58" s="36">
        <v>33373</v>
      </c>
    </row>
    <row r="59" spans="1:10" ht="21" customHeight="1">
      <c r="A59" s="59" t="s">
        <v>266</v>
      </c>
      <c r="B59" s="59"/>
      <c r="D59" s="50">
        <v>-272941</v>
      </c>
      <c r="F59" s="50">
        <v>382725</v>
      </c>
      <c r="H59" s="42">
        <v>0</v>
      </c>
      <c r="J59" s="42">
        <v>0</v>
      </c>
    </row>
    <row r="60" spans="1:10" ht="21" customHeight="1">
      <c r="A60" s="59" t="s">
        <v>267</v>
      </c>
      <c r="B60" s="59"/>
      <c r="C60" s="60">
        <v>21</v>
      </c>
      <c r="D60" s="36">
        <v>-786824</v>
      </c>
      <c r="F60" s="36">
        <v>-628383</v>
      </c>
      <c r="H60" s="36">
        <v>-124083</v>
      </c>
      <c r="J60" s="36">
        <v>-171497</v>
      </c>
    </row>
    <row r="61" spans="1:10" ht="21" customHeight="1">
      <c r="A61" s="59" t="s">
        <v>268</v>
      </c>
      <c r="D61" s="29">
        <v>-8281721</v>
      </c>
      <c r="F61" s="29">
        <v>-9037673</v>
      </c>
      <c r="H61" s="29">
        <v>-11443</v>
      </c>
      <c r="J61" s="29">
        <v>-108904</v>
      </c>
    </row>
    <row r="62" spans="1:10" ht="21.75" customHeight="1">
      <c r="A62" s="192" t="s">
        <v>351</v>
      </c>
      <c r="D62" s="40">
        <f>SUM(D39,D51:D61)</f>
        <v>6420220</v>
      </c>
      <c r="E62" s="41"/>
      <c r="F62" s="40">
        <f>SUM(F39,F51:F61)</f>
        <v>71037713</v>
      </c>
      <c r="G62" s="41"/>
      <c r="H62" s="40">
        <f>SUM(H39,H51:H61)</f>
        <v>-794076</v>
      </c>
      <c r="I62" s="41"/>
      <c r="J62" s="40">
        <f>SUM(J39,J51:J61)</f>
        <v>1010435</v>
      </c>
    </row>
    <row r="63" spans="1:10" ht="23.25" customHeight="1">
      <c r="A63" s="192" t="s">
        <v>269</v>
      </c>
      <c r="B63" s="197"/>
    </row>
    <row r="64" spans="1:10" ht="23.25" customHeight="1">
      <c r="A64" s="204" t="s">
        <v>270</v>
      </c>
      <c r="B64" s="205"/>
    </row>
    <row r="65" spans="1:10" ht="21" customHeight="1">
      <c r="A65" s="59" t="s">
        <v>271</v>
      </c>
      <c r="D65" s="37">
        <v>706219</v>
      </c>
      <c r="E65" s="37"/>
      <c r="F65" s="37">
        <v>738708</v>
      </c>
      <c r="G65" s="37"/>
      <c r="H65" s="37">
        <v>881635</v>
      </c>
      <c r="I65" s="37"/>
      <c r="J65" s="37">
        <v>1627336</v>
      </c>
    </row>
    <row r="66" spans="1:10" ht="20.149999999999999" customHeight="1">
      <c r="A66" s="59" t="s">
        <v>272</v>
      </c>
      <c r="D66" s="37">
        <v>11567888</v>
      </c>
      <c r="E66" s="37"/>
      <c r="F66" s="37">
        <v>6359392</v>
      </c>
      <c r="G66" s="37"/>
      <c r="H66" s="37">
        <v>5750512</v>
      </c>
      <c r="I66" s="37"/>
      <c r="J66" s="37">
        <v>14565200</v>
      </c>
    </row>
    <row r="67" spans="1:10" ht="21.75" customHeight="1">
      <c r="A67" s="59" t="s">
        <v>340</v>
      </c>
      <c r="B67" s="59"/>
      <c r="C67" s="60">
        <v>6</v>
      </c>
      <c r="D67" s="37">
        <v>0</v>
      </c>
      <c r="E67" s="37"/>
      <c r="F67" s="37">
        <v>0</v>
      </c>
      <c r="G67" s="37"/>
      <c r="H67" s="42">
        <v>13147747</v>
      </c>
      <c r="I67" s="37"/>
      <c r="J67" s="37">
        <v>19950000</v>
      </c>
    </row>
    <row r="68" spans="1:10" ht="21.75" customHeight="1">
      <c r="A68" s="59" t="s">
        <v>345</v>
      </c>
      <c r="B68" s="59"/>
      <c r="D68" s="37">
        <v>-1922422</v>
      </c>
      <c r="E68" s="37"/>
      <c r="F68" s="37">
        <v>552281</v>
      </c>
      <c r="G68" s="37"/>
      <c r="H68" s="42">
        <v>0</v>
      </c>
      <c r="I68" s="37"/>
      <c r="J68" s="42">
        <v>0</v>
      </c>
    </row>
    <row r="69" spans="1:10" ht="21.75" customHeight="1">
      <c r="A69" s="59" t="s">
        <v>273</v>
      </c>
      <c r="B69" s="59"/>
      <c r="D69" s="37">
        <v>-7742266</v>
      </c>
      <c r="E69" s="37"/>
      <c r="F69" s="37">
        <v>-46922922</v>
      </c>
      <c r="G69" s="37"/>
      <c r="H69" s="37">
        <v>-1470973</v>
      </c>
      <c r="I69" s="37"/>
      <c r="J69" s="37">
        <v>-40146339</v>
      </c>
    </row>
    <row r="70" spans="1:10" ht="21.75" customHeight="1">
      <c r="A70" s="59" t="s">
        <v>274</v>
      </c>
      <c r="B70" s="59"/>
      <c r="D70" s="37">
        <v>8692786</v>
      </c>
      <c r="E70" s="37"/>
      <c r="F70" s="37">
        <v>3150461</v>
      </c>
      <c r="G70" s="37"/>
      <c r="H70" s="37">
        <v>4178980</v>
      </c>
      <c r="I70" s="37"/>
      <c r="J70" s="37">
        <v>4145405</v>
      </c>
    </row>
    <row r="71" spans="1:10" ht="21.75" customHeight="1">
      <c r="A71" s="59" t="s">
        <v>346</v>
      </c>
      <c r="B71" s="59"/>
      <c r="C71" s="60">
        <v>5</v>
      </c>
      <c r="D71" s="37">
        <v>-10703892</v>
      </c>
      <c r="E71" s="37"/>
      <c r="F71" s="37">
        <v>-1018349</v>
      </c>
      <c r="G71" s="37"/>
      <c r="H71" s="42">
        <v>0</v>
      </c>
      <c r="I71" s="37"/>
      <c r="J71" s="42">
        <v>0</v>
      </c>
    </row>
    <row r="72" spans="1:10" ht="21.75" customHeight="1">
      <c r="A72" s="59" t="s">
        <v>377</v>
      </c>
      <c r="B72" s="59"/>
      <c r="D72" s="37">
        <v>0</v>
      </c>
      <c r="E72" s="37"/>
      <c r="F72" s="37">
        <v>0</v>
      </c>
      <c r="G72" s="37"/>
      <c r="H72" s="36">
        <v>-122688</v>
      </c>
      <c r="I72" s="37"/>
      <c r="J72" s="42">
        <v>0</v>
      </c>
    </row>
    <row r="73" spans="1:10" ht="20.149999999999999" customHeight="1">
      <c r="A73" s="87" t="s">
        <v>275</v>
      </c>
      <c r="B73" s="206"/>
      <c r="D73" s="37">
        <v>0</v>
      </c>
      <c r="E73" s="37"/>
      <c r="F73" s="37">
        <v>-12925859</v>
      </c>
      <c r="G73" s="37"/>
      <c r="H73" s="37">
        <v>0</v>
      </c>
      <c r="I73" s="37"/>
      <c r="J73" s="37">
        <v>0</v>
      </c>
    </row>
    <row r="74" spans="1:10" ht="21.75" customHeight="1">
      <c r="A74" s="59" t="s">
        <v>347</v>
      </c>
      <c r="B74" s="59"/>
      <c r="C74" s="60">
        <v>6</v>
      </c>
      <c r="D74" s="37">
        <v>0</v>
      </c>
      <c r="E74" s="37"/>
      <c r="F74" s="37">
        <v>-20400</v>
      </c>
      <c r="G74" s="37"/>
      <c r="H74" s="42">
        <v>0</v>
      </c>
      <c r="I74" s="37"/>
      <c r="J74" s="42">
        <v>30000</v>
      </c>
    </row>
    <row r="75" spans="1:10" ht="21.75" customHeight="1">
      <c r="A75" s="59" t="s">
        <v>349</v>
      </c>
      <c r="B75" s="202"/>
      <c r="D75" s="37"/>
      <c r="E75" s="37"/>
      <c r="F75" s="37"/>
      <c r="G75" s="37"/>
      <c r="H75" s="42"/>
      <c r="I75" s="37"/>
      <c r="J75" s="42"/>
    </row>
    <row r="76" spans="1:10" ht="21.75" customHeight="1">
      <c r="A76" s="58" t="s">
        <v>348</v>
      </c>
      <c r="B76" s="202"/>
      <c r="D76" s="37">
        <v>-24162938</v>
      </c>
      <c r="E76" s="37"/>
      <c r="F76" s="37">
        <v>-26522878</v>
      </c>
      <c r="G76" s="37"/>
      <c r="H76" s="42">
        <v>-415977</v>
      </c>
      <c r="I76" s="37"/>
      <c r="J76" s="42">
        <v>-331855</v>
      </c>
    </row>
    <row r="77" spans="1:10" ht="21.75" customHeight="1">
      <c r="A77" s="59" t="s">
        <v>350</v>
      </c>
      <c r="B77" s="202"/>
      <c r="D77" s="37"/>
      <c r="E77" s="37"/>
      <c r="F77" s="37"/>
    </row>
    <row r="78" spans="1:10" ht="21.75" customHeight="1">
      <c r="A78" s="58" t="s">
        <v>348</v>
      </c>
      <c r="B78" s="202"/>
      <c r="D78" s="37">
        <v>1115628</v>
      </c>
      <c r="E78" s="37"/>
      <c r="F78" s="37">
        <v>1321877</v>
      </c>
      <c r="G78" s="37"/>
      <c r="H78" s="83">
        <v>23604</v>
      </c>
      <c r="I78" s="37"/>
      <c r="J78" s="83">
        <v>7527</v>
      </c>
    </row>
    <row r="79" spans="1:10" ht="21.75" customHeight="1">
      <c r="A79" s="59" t="s">
        <v>276</v>
      </c>
      <c r="B79" s="202"/>
      <c r="D79" s="37">
        <v>-292254</v>
      </c>
      <c r="E79" s="37"/>
      <c r="F79" s="37">
        <v>-526849</v>
      </c>
      <c r="G79" s="37"/>
      <c r="H79" s="42">
        <v>-1152</v>
      </c>
      <c r="I79" s="37"/>
      <c r="J79" s="42">
        <v>-255</v>
      </c>
    </row>
    <row r="80" spans="1:10" ht="21.75" customHeight="1">
      <c r="A80" s="59" t="s">
        <v>277</v>
      </c>
      <c r="B80" s="202"/>
      <c r="D80" s="37">
        <v>36406</v>
      </c>
      <c r="E80" s="37"/>
      <c r="F80" s="37">
        <v>2922</v>
      </c>
      <c r="G80" s="37"/>
      <c r="H80" s="83">
        <v>12</v>
      </c>
      <c r="I80" s="37"/>
      <c r="J80" s="83">
        <v>63</v>
      </c>
    </row>
    <row r="81" spans="1:10" ht="21" customHeight="1">
      <c r="A81" s="59" t="s">
        <v>278</v>
      </c>
      <c r="B81" s="202"/>
      <c r="D81" s="42">
        <v>-207</v>
      </c>
      <c r="E81" s="42"/>
      <c r="F81" s="42">
        <v>-106932</v>
      </c>
      <c r="G81" s="42"/>
      <c r="H81" s="207">
        <v>0</v>
      </c>
      <c r="I81" s="42"/>
      <c r="J81" s="207">
        <v>0</v>
      </c>
    </row>
    <row r="82" spans="1:10" ht="21.75" customHeight="1">
      <c r="A82" s="59" t="s">
        <v>326</v>
      </c>
      <c r="B82" s="202"/>
      <c r="D82" s="38">
        <v>-192</v>
      </c>
      <c r="E82" s="37"/>
      <c r="F82" s="38">
        <v>0</v>
      </c>
      <c r="G82" s="37"/>
      <c r="H82" s="88">
        <v>0</v>
      </c>
      <c r="I82" s="37"/>
      <c r="J82" s="88">
        <v>0</v>
      </c>
    </row>
    <row r="83" spans="1:10" ht="21.75" customHeight="1">
      <c r="A83" s="192" t="s">
        <v>279</v>
      </c>
      <c r="B83" s="197"/>
      <c r="D83" s="40">
        <f>SUM(D65:D82)</f>
        <v>-22705244</v>
      </c>
      <c r="E83" s="41"/>
      <c r="F83" s="40">
        <f>SUM(F65:F82)</f>
        <v>-75918548</v>
      </c>
      <c r="G83" s="41"/>
      <c r="H83" s="40">
        <f>SUM(H65:H82)</f>
        <v>21971700</v>
      </c>
      <c r="I83" s="41"/>
      <c r="J83" s="40">
        <f>SUM(J65:J82)</f>
        <v>-152918</v>
      </c>
    </row>
    <row r="84" spans="1:10" ht="21.75" customHeight="1"/>
    <row r="85" spans="1:10" ht="21.75" customHeight="1">
      <c r="C85" s="58"/>
      <c r="D85" s="58"/>
      <c r="E85" s="58"/>
      <c r="F85" s="58"/>
      <c r="G85" s="58"/>
      <c r="H85" s="58"/>
      <c r="I85" s="58"/>
      <c r="J85" s="58"/>
    </row>
    <row r="86" spans="1:10" s="26" customFormat="1" ht="20.25" customHeight="1">
      <c r="A86" s="191" t="s">
        <v>0</v>
      </c>
      <c r="B86" s="192"/>
      <c r="C86" s="81"/>
      <c r="D86" s="193"/>
      <c r="E86" s="194"/>
      <c r="F86" s="193"/>
      <c r="G86" s="194"/>
      <c r="H86" s="193"/>
      <c r="I86" s="194"/>
      <c r="J86" s="193"/>
    </row>
    <row r="87" spans="1:10" s="12" customFormat="1" ht="20.25" customHeight="1">
      <c r="A87" s="191" t="s">
        <v>1</v>
      </c>
      <c r="B87" s="192"/>
      <c r="C87" s="81"/>
      <c r="D87" s="87"/>
      <c r="E87" s="87"/>
      <c r="F87" s="87"/>
      <c r="G87" s="87"/>
      <c r="H87" s="87"/>
      <c r="I87" s="87"/>
      <c r="J87" s="87"/>
    </row>
    <row r="88" spans="1:10" s="12" customFormat="1" ht="20.25" customHeight="1">
      <c r="A88" s="195" t="s">
        <v>248</v>
      </c>
      <c r="B88" s="196"/>
      <c r="C88" s="81"/>
      <c r="D88" s="87"/>
      <c r="E88" s="87"/>
      <c r="F88" s="87"/>
      <c r="G88" s="87"/>
      <c r="H88" s="87"/>
      <c r="I88" s="87"/>
      <c r="J88" s="87"/>
    </row>
    <row r="89" spans="1:10" ht="18.75" customHeight="1">
      <c r="A89" s="197"/>
      <c r="B89" s="197"/>
      <c r="C89" s="197"/>
      <c r="D89" s="11"/>
      <c r="F89" s="11"/>
      <c r="H89" s="282" t="s">
        <v>3</v>
      </c>
      <c r="I89" s="282"/>
      <c r="J89" s="282"/>
    </row>
    <row r="90" spans="1:10" s="12" customFormat="1" ht="21.65" customHeight="1">
      <c r="A90" s="192"/>
      <c r="B90" s="192"/>
      <c r="C90" s="81"/>
      <c r="D90" s="278" t="s">
        <v>4</v>
      </c>
      <c r="E90" s="278"/>
      <c r="F90" s="278"/>
      <c r="G90" s="278"/>
      <c r="H90" s="278" t="s">
        <v>5</v>
      </c>
      <c r="I90" s="278"/>
      <c r="J90" s="278"/>
    </row>
    <row r="91" spans="1:10" s="12" customFormat="1" ht="21.65" customHeight="1">
      <c r="A91" s="192"/>
      <c r="B91" s="192"/>
      <c r="C91" s="81"/>
      <c r="D91" s="274" t="s">
        <v>6</v>
      </c>
      <c r="E91" s="274"/>
      <c r="F91" s="274"/>
      <c r="G91" s="274"/>
      <c r="H91" s="280" t="s">
        <v>7</v>
      </c>
      <c r="I91" s="280"/>
      <c r="J91" s="280"/>
    </row>
    <row r="92" spans="1:10" s="12" customFormat="1" ht="21.65" customHeight="1">
      <c r="A92" s="192"/>
      <c r="B92" s="192"/>
      <c r="C92" s="87"/>
      <c r="D92" s="281" t="s">
        <v>95</v>
      </c>
      <c r="E92" s="281"/>
      <c r="F92" s="281"/>
      <c r="G92" s="31"/>
      <c r="H92" s="281" t="s">
        <v>95</v>
      </c>
      <c r="I92" s="281"/>
      <c r="J92" s="281"/>
    </row>
    <row r="93" spans="1:10" s="12" customFormat="1" ht="21.65" customHeight="1">
      <c r="A93" s="192"/>
      <c r="B93" s="192"/>
      <c r="C93" s="81" t="s">
        <v>10</v>
      </c>
      <c r="D93" s="32">
        <v>2021</v>
      </c>
      <c r="E93" s="33"/>
      <c r="F93" s="32">
        <v>2020</v>
      </c>
      <c r="G93" s="33"/>
      <c r="H93" s="32">
        <v>2021</v>
      </c>
      <c r="I93" s="33"/>
      <c r="J93" s="32">
        <v>2020</v>
      </c>
    </row>
    <row r="94" spans="1:10" s="12" customFormat="1" ht="3.75" customHeight="1">
      <c r="A94" s="192"/>
      <c r="B94" s="192"/>
      <c r="C94" s="81"/>
      <c r="D94" s="34"/>
      <c r="E94" s="35"/>
      <c r="F94" s="34"/>
      <c r="G94" s="35"/>
      <c r="H94" s="34"/>
      <c r="I94" s="35"/>
      <c r="J94" s="34"/>
    </row>
    <row r="95" spans="1:10" s="39" customFormat="1" ht="21.75" customHeight="1">
      <c r="A95" s="204" t="s">
        <v>280</v>
      </c>
      <c r="B95" s="202"/>
      <c r="C95" s="60"/>
      <c r="D95" s="43"/>
      <c r="E95" s="43"/>
      <c r="F95" s="43"/>
      <c r="G95" s="43"/>
      <c r="H95" s="43"/>
      <c r="I95" s="43"/>
      <c r="J95" s="43"/>
    </row>
    <row r="96" spans="1:10" ht="21.75" customHeight="1">
      <c r="A96" s="59" t="s">
        <v>281</v>
      </c>
      <c r="B96" s="59"/>
      <c r="H96" s="36"/>
      <c r="J96" s="36"/>
    </row>
    <row r="97" spans="1:11" ht="21.75" customHeight="1">
      <c r="A97" s="59" t="s">
        <v>282</v>
      </c>
      <c r="B97" s="59"/>
      <c r="D97" s="36">
        <v>5503192</v>
      </c>
      <c r="F97" s="36">
        <v>417527</v>
      </c>
      <c r="H97" s="37">
        <v>-5400000</v>
      </c>
      <c r="J97" s="37">
        <v>2550000</v>
      </c>
    </row>
    <row r="98" spans="1:11" ht="21.75" customHeight="1">
      <c r="A98" s="59" t="s">
        <v>283</v>
      </c>
      <c r="B98" s="59"/>
      <c r="D98" s="36">
        <v>-21066879</v>
      </c>
      <c r="F98" s="36">
        <v>17069377</v>
      </c>
      <c r="H98" s="36">
        <v>-9788114</v>
      </c>
      <c r="J98" s="36">
        <v>2159156</v>
      </c>
    </row>
    <row r="99" spans="1:11" ht="21.75" customHeight="1">
      <c r="A99" s="59" t="s">
        <v>284</v>
      </c>
      <c r="B99" s="59"/>
      <c r="D99" s="37"/>
      <c r="E99" s="37"/>
      <c r="F99" s="37"/>
      <c r="G99" s="37"/>
      <c r="H99" s="37"/>
      <c r="I99" s="37"/>
      <c r="J99" s="37"/>
    </row>
    <row r="100" spans="1:11" ht="21.75" customHeight="1">
      <c r="A100" s="59" t="s">
        <v>285</v>
      </c>
      <c r="B100" s="59"/>
      <c r="C100" s="60">
        <v>6</v>
      </c>
      <c r="D100" s="37">
        <v>909586</v>
      </c>
      <c r="E100" s="37"/>
      <c r="F100" s="37">
        <v>415689</v>
      </c>
      <c r="G100" s="37"/>
      <c r="H100" s="37">
        <v>-13250742</v>
      </c>
      <c r="I100" s="37"/>
      <c r="J100" s="36">
        <v>6799470</v>
      </c>
    </row>
    <row r="101" spans="1:11" ht="21.75" customHeight="1">
      <c r="A101" s="59" t="s">
        <v>286</v>
      </c>
      <c r="B101" s="59"/>
      <c r="D101" s="37">
        <v>-5045819</v>
      </c>
      <c r="E101" s="37"/>
      <c r="F101" s="37">
        <v>-4875257</v>
      </c>
      <c r="G101" s="37"/>
      <c r="H101" s="37">
        <v>-259542</v>
      </c>
      <c r="I101" s="37"/>
      <c r="J101" s="37">
        <v>-229655</v>
      </c>
    </row>
    <row r="102" spans="1:11" ht="21.75" customHeight="1">
      <c r="A102" s="59" t="s">
        <v>287</v>
      </c>
      <c r="B102" s="59"/>
      <c r="C102" s="60">
        <v>19</v>
      </c>
      <c r="D102" s="37">
        <v>-1334897</v>
      </c>
      <c r="E102" s="37"/>
      <c r="F102" s="37">
        <v>-6088210</v>
      </c>
      <c r="G102" s="37"/>
      <c r="H102" s="37">
        <v>-156497</v>
      </c>
      <c r="I102" s="37"/>
      <c r="J102" s="37">
        <v>-6088210</v>
      </c>
    </row>
    <row r="103" spans="1:11" ht="21.75" customHeight="1">
      <c r="A103" s="59" t="s">
        <v>288</v>
      </c>
      <c r="D103" s="37"/>
      <c r="E103" s="37"/>
      <c r="F103" s="37"/>
      <c r="G103" s="37"/>
      <c r="H103" s="37"/>
      <c r="I103" s="37"/>
      <c r="J103" s="37"/>
    </row>
    <row r="104" spans="1:11" ht="21.75" customHeight="1">
      <c r="A104" s="59" t="s">
        <v>289</v>
      </c>
      <c r="D104" s="37">
        <v>43889396</v>
      </c>
      <c r="E104" s="37"/>
      <c r="F104" s="37">
        <v>53415180</v>
      </c>
      <c r="G104" s="37"/>
      <c r="H104" s="37">
        <v>0</v>
      </c>
      <c r="I104" s="37"/>
      <c r="J104" s="37">
        <v>0</v>
      </c>
    </row>
    <row r="105" spans="1:11" ht="21.75" customHeight="1">
      <c r="A105" s="59" t="s">
        <v>290</v>
      </c>
      <c r="D105" s="37"/>
      <c r="E105" s="37"/>
      <c r="F105" s="37"/>
      <c r="G105" s="37"/>
      <c r="H105" s="58"/>
      <c r="I105" s="37"/>
      <c r="J105" s="58"/>
    </row>
    <row r="106" spans="1:11" ht="21.75" customHeight="1">
      <c r="A106" s="59" t="s">
        <v>291</v>
      </c>
      <c r="D106" s="37">
        <v>-20137929</v>
      </c>
      <c r="E106" s="37"/>
      <c r="F106" s="37">
        <v>-35329731</v>
      </c>
      <c r="G106" s="37"/>
      <c r="H106" s="37">
        <v>0</v>
      </c>
      <c r="I106" s="37"/>
      <c r="J106" s="37">
        <v>-259926</v>
      </c>
    </row>
    <row r="107" spans="1:11" ht="21.75" customHeight="1">
      <c r="A107" s="58" t="s">
        <v>292</v>
      </c>
      <c r="C107" s="60">
        <v>18</v>
      </c>
      <c r="D107" s="37">
        <v>45000000</v>
      </c>
      <c r="E107" s="37"/>
      <c r="F107" s="37">
        <v>53641742</v>
      </c>
      <c r="G107" s="37"/>
      <c r="H107" s="37">
        <v>30000000</v>
      </c>
      <c r="I107" s="37"/>
      <c r="J107" s="37">
        <v>25000000</v>
      </c>
    </row>
    <row r="108" spans="1:11" ht="21.65" customHeight="1">
      <c r="A108" s="58" t="s">
        <v>293</v>
      </c>
      <c r="D108" s="36">
        <v>-23658550</v>
      </c>
      <c r="F108" s="36">
        <v>-21633249</v>
      </c>
      <c r="H108" s="37">
        <v>-8500000</v>
      </c>
      <c r="J108" s="37">
        <v>-16260000</v>
      </c>
    </row>
    <row r="109" spans="1:11" ht="21.75" customHeight="1">
      <c r="A109" s="58" t="s">
        <v>294</v>
      </c>
      <c r="B109" s="202"/>
      <c r="D109" s="36">
        <v>-46507</v>
      </c>
      <c r="E109" s="43"/>
      <c r="F109" s="36">
        <v>-607442</v>
      </c>
      <c r="H109" s="11">
        <v>-18365</v>
      </c>
      <c r="J109" s="11">
        <v>-23827</v>
      </c>
    </row>
    <row r="110" spans="1:11" s="12" customFormat="1" ht="23.15" customHeight="1">
      <c r="A110" s="58" t="s">
        <v>295</v>
      </c>
      <c r="B110" s="202"/>
      <c r="C110" s="60"/>
      <c r="D110" s="36">
        <v>-15792104</v>
      </c>
      <c r="E110" s="43"/>
      <c r="F110" s="36">
        <v>-16399509</v>
      </c>
      <c r="G110" s="11"/>
      <c r="H110" s="11">
        <v>-5525256</v>
      </c>
      <c r="I110" s="11"/>
      <c r="J110" s="11">
        <v>-5911654</v>
      </c>
      <c r="K110" s="8"/>
    </row>
    <row r="111" spans="1:11" ht="21.75" customHeight="1">
      <c r="A111" s="59" t="s">
        <v>296</v>
      </c>
      <c r="D111" s="36">
        <v>-6220404</v>
      </c>
      <c r="F111" s="36">
        <v>-4978748</v>
      </c>
      <c r="H111" s="37">
        <v>0</v>
      </c>
      <c r="I111" s="58"/>
      <c r="J111" s="37">
        <v>0</v>
      </c>
    </row>
    <row r="112" spans="1:11" ht="21.75" customHeight="1">
      <c r="A112" s="59" t="s">
        <v>297</v>
      </c>
      <c r="F112" s="44"/>
    </row>
    <row r="113" spans="1:10" ht="21.75" customHeight="1">
      <c r="A113" s="59" t="s">
        <v>298</v>
      </c>
      <c r="D113" s="44">
        <v>-7968640</v>
      </c>
      <c r="F113" s="36">
        <v>-6502749</v>
      </c>
      <c r="H113" s="11">
        <v>-8412824</v>
      </c>
      <c r="J113" s="11">
        <v>-6843578</v>
      </c>
    </row>
    <row r="114" spans="1:10" ht="21.75" customHeight="1">
      <c r="A114" s="59" t="s">
        <v>299</v>
      </c>
      <c r="D114" s="36">
        <v>229776</v>
      </c>
      <c r="F114" s="36">
        <v>251590</v>
      </c>
      <c r="H114" s="37">
        <v>0</v>
      </c>
      <c r="J114" s="37">
        <v>0</v>
      </c>
    </row>
    <row r="115" spans="1:10" ht="21.75" customHeight="1">
      <c r="A115" s="59" t="s">
        <v>300</v>
      </c>
      <c r="B115" s="59"/>
      <c r="D115" s="58"/>
      <c r="E115" s="58"/>
      <c r="F115" s="58"/>
      <c r="G115" s="58"/>
      <c r="H115" s="58"/>
      <c r="I115" s="58"/>
      <c r="J115" s="58"/>
    </row>
    <row r="116" spans="1:10" ht="21.75" customHeight="1">
      <c r="A116" s="200" t="s">
        <v>301</v>
      </c>
      <c r="B116" s="59"/>
      <c r="D116" s="42">
        <v>-3729</v>
      </c>
      <c r="E116" s="58"/>
      <c r="F116" s="42">
        <v>44887</v>
      </c>
      <c r="G116" s="58"/>
      <c r="H116" s="42">
        <v>0</v>
      </c>
      <c r="I116" s="58"/>
      <c r="J116" s="42">
        <v>0</v>
      </c>
    </row>
    <row r="117" spans="1:10" ht="21.75" customHeight="1">
      <c r="A117" s="59" t="s">
        <v>302</v>
      </c>
      <c r="B117" s="59"/>
      <c r="D117" s="58"/>
      <c r="E117" s="58"/>
      <c r="F117" s="58"/>
      <c r="G117" s="58"/>
      <c r="H117" s="58"/>
      <c r="I117" s="58"/>
      <c r="J117" s="58"/>
    </row>
    <row r="118" spans="1:10" ht="21.75" customHeight="1">
      <c r="A118" s="200" t="s">
        <v>301</v>
      </c>
      <c r="B118" s="59"/>
      <c r="D118" s="38">
        <v>0</v>
      </c>
      <c r="E118" s="58"/>
      <c r="F118" s="38">
        <v>-8</v>
      </c>
      <c r="G118" s="58"/>
      <c r="H118" s="38">
        <v>0</v>
      </c>
      <c r="I118" s="58"/>
      <c r="J118" s="38">
        <v>0</v>
      </c>
    </row>
    <row r="119" spans="1:10" ht="21.75" customHeight="1">
      <c r="A119" s="287" t="s">
        <v>303</v>
      </c>
      <c r="B119" s="287"/>
      <c r="C119" s="287"/>
      <c r="D119" s="40">
        <f>SUM(D96:D118)</f>
        <v>-5743508</v>
      </c>
      <c r="E119" s="41"/>
      <c r="F119" s="40">
        <f>SUM(F96:F118)</f>
        <v>28841089</v>
      </c>
      <c r="G119" s="41"/>
      <c r="H119" s="40">
        <f>SUM(H96:H118)</f>
        <v>-21311340</v>
      </c>
      <c r="I119" s="41"/>
      <c r="J119" s="40">
        <f>SUM(J96:J118)</f>
        <v>891776</v>
      </c>
    </row>
    <row r="120" spans="1:10" ht="21.75" customHeight="1">
      <c r="A120" s="192" t="s">
        <v>269</v>
      </c>
      <c r="B120" s="87"/>
      <c r="C120" s="87"/>
    </row>
    <row r="121" spans="1:10" ht="21.75" customHeight="1">
      <c r="A121" s="59"/>
      <c r="D121" s="37"/>
      <c r="F121" s="37"/>
      <c r="H121" s="36"/>
      <c r="J121" s="36"/>
    </row>
    <row r="122" spans="1:10" s="26" customFormat="1" ht="20.25" customHeight="1">
      <c r="A122" s="191" t="s">
        <v>0</v>
      </c>
      <c r="B122" s="192"/>
      <c r="C122" s="81"/>
      <c r="D122" s="193"/>
      <c r="E122" s="194"/>
      <c r="F122" s="193"/>
      <c r="G122" s="194"/>
      <c r="H122" s="208"/>
      <c r="I122" s="194"/>
      <c r="J122" s="208"/>
    </row>
    <row r="123" spans="1:10" s="12" customFormat="1" ht="20.25" customHeight="1">
      <c r="A123" s="191" t="s">
        <v>1</v>
      </c>
      <c r="B123" s="192"/>
      <c r="C123" s="81"/>
      <c r="D123" s="87"/>
      <c r="E123" s="87"/>
      <c r="F123" s="87"/>
      <c r="G123" s="87"/>
      <c r="H123" s="87"/>
      <c r="I123" s="87"/>
      <c r="J123" s="87"/>
    </row>
    <row r="124" spans="1:10" s="12" customFormat="1" ht="20.25" customHeight="1">
      <c r="A124" s="195" t="s">
        <v>248</v>
      </c>
      <c r="B124" s="196"/>
      <c r="C124" s="81"/>
      <c r="D124" s="87"/>
      <c r="E124" s="87"/>
      <c r="F124" s="87"/>
      <c r="G124" s="87"/>
      <c r="H124" s="87"/>
      <c r="I124" s="87"/>
      <c r="J124" s="87"/>
    </row>
    <row r="125" spans="1:10" ht="21" customHeight="1">
      <c r="A125" s="197"/>
      <c r="B125" s="197"/>
      <c r="C125" s="197"/>
      <c r="D125" s="11"/>
      <c r="F125" s="11"/>
      <c r="H125" s="282" t="s">
        <v>3</v>
      </c>
      <c r="I125" s="282"/>
      <c r="J125" s="282"/>
    </row>
    <row r="126" spans="1:10" s="12" customFormat="1" ht="21.65" customHeight="1">
      <c r="A126" s="192"/>
      <c r="B126" s="192"/>
      <c r="C126" s="81"/>
      <c r="D126" s="278" t="s">
        <v>4</v>
      </c>
      <c r="E126" s="278"/>
      <c r="F126" s="278"/>
      <c r="G126" s="278"/>
      <c r="H126" s="278" t="s">
        <v>5</v>
      </c>
      <c r="I126" s="278"/>
      <c r="J126" s="278"/>
    </row>
    <row r="127" spans="1:10" s="12" customFormat="1" ht="21.65" customHeight="1">
      <c r="A127" s="192"/>
      <c r="B127" s="192"/>
      <c r="C127" s="81"/>
      <c r="D127" s="274" t="s">
        <v>6</v>
      </c>
      <c r="E127" s="274"/>
      <c r="F127" s="274"/>
      <c r="G127" s="274"/>
      <c r="H127" s="280" t="s">
        <v>7</v>
      </c>
      <c r="I127" s="280"/>
      <c r="J127" s="280"/>
    </row>
    <row r="128" spans="1:10" s="12" customFormat="1" ht="21.65" customHeight="1">
      <c r="A128" s="192"/>
      <c r="B128" s="192"/>
      <c r="C128" s="87"/>
      <c r="D128" s="281" t="s">
        <v>95</v>
      </c>
      <c r="E128" s="281"/>
      <c r="F128" s="281"/>
      <c r="G128" s="31"/>
      <c r="H128" s="281" t="s">
        <v>95</v>
      </c>
      <c r="I128" s="281"/>
      <c r="J128" s="281"/>
    </row>
    <row r="129" spans="1:11" s="12" customFormat="1" ht="21.65" customHeight="1">
      <c r="A129" s="192"/>
      <c r="B129" s="192"/>
      <c r="C129" s="60" t="s">
        <v>10</v>
      </c>
      <c r="D129" s="32">
        <v>2021</v>
      </c>
      <c r="E129" s="33"/>
      <c r="F129" s="32">
        <v>2020</v>
      </c>
      <c r="G129" s="33"/>
      <c r="H129" s="32">
        <v>2021</v>
      </c>
      <c r="I129" s="33"/>
      <c r="J129" s="32">
        <v>2020</v>
      </c>
    </row>
    <row r="130" spans="1:11" s="12" customFormat="1" ht="6.75" customHeight="1">
      <c r="A130" s="192"/>
      <c r="B130" s="192"/>
      <c r="C130" s="81"/>
      <c r="D130" s="34"/>
      <c r="E130" s="35"/>
      <c r="F130" s="34"/>
      <c r="G130" s="35"/>
      <c r="H130" s="34"/>
      <c r="I130" s="35"/>
      <c r="J130" s="34"/>
    </row>
    <row r="131" spans="1:11" ht="23.25" customHeight="1">
      <c r="A131" s="59" t="s">
        <v>304</v>
      </c>
      <c r="B131" s="192"/>
      <c r="C131" s="81"/>
      <c r="D131" s="58"/>
      <c r="E131" s="58"/>
      <c r="F131" s="58"/>
      <c r="G131" s="58"/>
      <c r="H131" s="58"/>
      <c r="I131" s="58"/>
      <c r="J131" s="58"/>
    </row>
    <row r="132" spans="1:11" ht="23.25" customHeight="1">
      <c r="A132" s="59" t="s">
        <v>305</v>
      </c>
      <c r="B132" s="192"/>
      <c r="C132" s="81"/>
      <c r="D132" s="58"/>
      <c r="E132" s="58"/>
      <c r="F132" s="58"/>
      <c r="G132" s="58"/>
      <c r="H132" s="58"/>
      <c r="I132" s="58"/>
      <c r="J132" s="58"/>
    </row>
    <row r="133" spans="1:11" ht="23.25" customHeight="1">
      <c r="A133" s="59" t="s">
        <v>306</v>
      </c>
      <c r="B133" s="67"/>
      <c r="C133" s="81"/>
      <c r="D133" s="37">
        <f>SUM(D62,D83,D119)</f>
        <v>-22028532</v>
      </c>
      <c r="E133" s="45"/>
      <c r="F133" s="37">
        <f>SUM(F62,F83,F119)</f>
        <v>23960254</v>
      </c>
      <c r="G133" s="45"/>
      <c r="H133" s="37">
        <f>SUM(H62,H83,H119)</f>
        <v>-133716</v>
      </c>
      <c r="I133" s="45"/>
      <c r="J133" s="37">
        <f>SUM(J62,J83,J119)</f>
        <v>1749293</v>
      </c>
    </row>
    <row r="134" spans="1:11" ht="23.25" customHeight="1">
      <c r="A134" s="59" t="s">
        <v>307</v>
      </c>
      <c r="B134" s="67"/>
      <c r="C134" s="81"/>
      <c r="D134" s="37"/>
      <c r="E134" s="45"/>
      <c r="F134" s="37"/>
      <c r="G134" s="45"/>
      <c r="H134" s="37"/>
      <c r="I134" s="45"/>
      <c r="J134" s="37"/>
    </row>
    <row r="135" spans="1:11" ht="23.25" customHeight="1">
      <c r="A135" s="59" t="s">
        <v>308</v>
      </c>
      <c r="B135" s="67"/>
      <c r="C135" s="81"/>
      <c r="D135" s="52">
        <v>2907900</v>
      </c>
      <c r="F135" s="52">
        <v>69676</v>
      </c>
      <c r="H135" s="52">
        <v>168</v>
      </c>
      <c r="J135" s="52">
        <v>-6</v>
      </c>
    </row>
    <row r="136" spans="1:11" ht="23.25" customHeight="1">
      <c r="A136" s="192" t="s">
        <v>309</v>
      </c>
      <c r="B136" s="67"/>
      <c r="C136" s="81"/>
      <c r="D136" s="28"/>
      <c r="F136" s="28"/>
      <c r="H136" s="28"/>
      <c r="J136" s="28"/>
    </row>
    <row r="137" spans="1:11" ht="23.25" customHeight="1">
      <c r="A137" s="209" t="s">
        <v>310</v>
      </c>
      <c r="B137" s="209"/>
      <c r="C137" s="210"/>
      <c r="D137" s="56">
        <f>SUM(D133:D135)</f>
        <v>-19120632</v>
      </c>
      <c r="E137" s="41"/>
      <c r="F137" s="56">
        <f>SUM(F133:F135)</f>
        <v>24029930</v>
      </c>
      <c r="G137" s="41"/>
      <c r="H137" s="56">
        <f>SUM(H133:H135)</f>
        <v>-133548</v>
      </c>
      <c r="I137" s="41"/>
      <c r="J137" s="56">
        <f>SUM(J133:J135)</f>
        <v>1749287</v>
      </c>
    </row>
    <row r="138" spans="1:11" ht="23.25" customHeight="1">
      <c r="A138" s="59" t="s">
        <v>311</v>
      </c>
      <c r="B138" s="67"/>
      <c r="C138" s="81"/>
      <c r="D138" s="37">
        <v>54406515</v>
      </c>
      <c r="F138" s="37">
        <v>30376585</v>
      </c>
      <c r="H138" s="37">
        <v>2812094</v>
      </c>
      <c r="J138" s="37">
        <v>1062807</v>
      </c>
    </row>
    <row r="139" spans="1:11" ht="23.25" customHeight="1" thickBot="1">
      <c r="A139" s="192" t="s">
        <v>312</v>
      </c>
      <c r="B139" s="192"/>
      <c r="D139" s="53">
        <f>SUM(D137:D138)</f>
        <v>35285883</v>
      </c>
      <c r="E139" s="41"/>
      <c r="F139" s="53">
        <f>SUM(F137:F138)</f>
        <v>54406515</v>
      </c>
      <c r="G139" s="41"/>
      <c r="H139" s="53">
        <f>SUM(H137:H138)</f>
        <v>2678546</v>
      </c>
      <c r="I139" s="41"/>
      <c r="J139" s="53">
        <f>SUM(J137:J138)</f>
        <v>2812094</v>
      </c>
      <c r="K139" s="95"/>
    </row>
    <row r="140" spans="1:11" ht="14.5" thickTop="1">
      <c r="D140" s="43"/>
      <c r="E140" s="43"/>
      <c r="F140" s="43"/>
      <c r="G140" s="43"/>
      <c r="H140" s="43"/>
      <c r="I140" s="43"/>
      <c r="J140" s="43"/>
    </row>
    <row r="141" spans="1:11" ht="23.25" customHeight="1">
      <c r="A141" s="204" t="s">
        <v>313</v>
      </c>
      <c r="B141" s="211"/>
    </row>
    <row r="142" spans="1:11" ht="23.25" customHeight="1">
      <c r="A142" s="204" t="s">
        <v>314</v>
      </c>
      <c r="B142" s="211"/>
    </row>
    <row r="143" spans="1:11" ht="22.5" customHeight="1">
      <c r="A143" s="196" t="s">
        <v>315</v>
      </c>
      <c r="B143" s="203" t="s">
        <v>12</v>
      </c>
      <c r="C143" s="211"/>
      <c r="D143" s="212"/>
      <c r="E143" s="212"/>
      <c r="F143" s="212"/>
      <c r="G143" s="212"/>
      <c r="H143" s="212"/>
      <c r="I143" s="212"/>
      <c r="J143" s="212"/>
    </row>
    <row r="144" spans="1:11" ht="22.5" customHeight="1">
      <c r="A144" s="87"/>
      <c r="B144" s="200" t="s">
        <v>316</v>
      </c>
      <c r="D144" s="212"/>
      <c r="E144" s="212"/>
      <c r="F144" s="212"/>
      <c r="G144" s="212"/>
      <c r="H144" s="212"/>
      <c r="I144" s="212"/>
      <c r="J144" s="212"/>
    </row>
    <row r="145" spans="1:10" ht="22.5" customHeight="1">
      <c r="A145" s="87"/>
      <c r="B145" s="59" t="s">
        <v>12</v>
      </c>
      <c r="C145" s="60">
        <v>7</v>
      </c>
      <c r="D145" s="212">
        <v>36686058</v>
      </c>
      <c r="E145" s="212"/>
      <c r="F145" s="212">
        <v>57035264</v>
      </c>
      <c r="G145" s="212"/>
      <c r="H145" s="212">
        <v>2678546</v>
      </c>
      <c r="I145" s="212"/>
      <c r="J145" s="212">
        <v>2812094</v>
      </c>
    </row>
    <row r="146" spans="1:10" ht="22.5" customHeight="1">
      <c r="A146" s="87"/>
      <c r="B146" s="59" t="s">
        <v>317</v>
      </c>
      <c r="C146" s="60">
        <v>18</v>
      </c>
      <c r="D146" s="213">
        <v>-1400175</v>
      </c>
      <c r="E146" s="212"/>
      <c r="F146" s="213">
        <v>-2628749</v>
      </c>
      <c r="G146" s="212"/>
      <c r="H146" s="38">
        <v>0</v>
      </c>
      <c r="I146" s="212"/>
      <c r="J146" s="38">
        <v>0</v>
      </c>
    </row>
    <row r="147" spans="1:10" ht="22.5" customHeight="1" thickBot="1">
      <c r="A147" s="203"/>
      <c r="B147" s="192" t="s">
        <v>318</v>
      </c>
      <c r="C147" s="211"/>
      <c r="D147" s="46">
        <f>SUM(D145:D146)</f>
        <v>35285883</v>
      </c>
      <c r="E147" s="214"/>
      <c r="F147" s="46">
        <f>SUM(F145:F146)</f>
        <v>54406515</v>
      </c>
      <c r="G147" s="214"/>
      <c r="H147" s="215">
        <f>SUM(H145:H146)</f>
        <v>2678546</v>
      </c>
      <c r="I147" s="214"/>
      <c r="J147" s="215">
        <f>SUM(J145:J146)</f>
        <v>2812094</v>
      </c>
    </row>
    <row r="148" spans="1:10" s="12" customFormat="1" ht="14.5" thickTop="1">
      <c r="A148" s="196"/>
      <c r="B148" s="196"/>
      <c r="C148" s="81"/>
      <c r="D148" s="87"/>
      <c r="E148" s="87"/>
      <c r="F148" s="87"/>
      <c r="G148" s="87"/>
      <c r="H148" s="87"/>
      <c r="I148" s="87"/>
      <c r="J148" s="87"/>
    </row>
    <row r="149" spans="1:10" ht="23.25" customHeight="1">
      <c r="A149" s="196" t="s">
        <v>319</v>
      </c>
      <c r="B149" s="192" t="s">
        <v>320</v>
      </c>
      <c r="E149" s="36"/>
      <c r="G149" s="36"/>
      <c r="H149" s="36"/>
      <c r="I149" s="36"/>
      <c r="J149" s="36"/>
    </row>
    <row r="150" spans="1:10" ht="9.75" customHeight="1"/>
    <row r="151" spans="1:10" ht="23.25" customHeight="1">
      <c r="B151" s="200" t="s">
        <v>371</v>
      </c>
      <c r="C151" s="81"/>
      <c r="D151" s="87"/>
      <c r="E151" s="87"/>
      <c r="F151" s="87"/>
      <c r="G151" s="87"/>
      <c r="H151" s="87"/>
      <c r="I151" s="87"/>
      <c r="J151" s="87"/>
    </row>
    <row r="152" spans="1:10" ht="14.5" customHeight="1">
      <c r="B152" s="61"/>
      <c r="C152" s="81"/>
      <c r="D152" s="87"/>
      <c r="E152" s="87"/>
      <c r="F152" s="87"/>
      <c r="G152" s="87"/>
      <c r="H152" s="87"/>
      <c r="I152" s="87"/>
      <c r="J152" s="87"/>
    </row>
    <row r="153" spans="1:10" ht="23.25" customHeight="1">
      <c r="B153" s="59" t="s">
        <v>372</v>
      </c>
      <c r="C153" s="81"/>
      <c r="D153" s="87"/>
      <c r="E153" s="87"/>
      <c r="F153" s="87"/>
      <c r="G153" s="87"/>
      <c r="H153" s="87"/>
      <c r="I153" s="87"/>
      <c r="J153" s="87"/>
    </row>
    <row r="154" spans="1:10" s="58" customFormat="1" ht="23.25" customHeight="1">
      <c r="B154" s="59" t="s">
        <v>368</v>
      </c>
      <c r="C154" s="60"/>
      <c r="D154" s="36"/>
      <c r="E154" s="11"/>
      <c r="F154" s="36"/>
      <c r="G154" s="11"/>
      <c r="H154" s="11"/>
      <c r="I154" s="11"/>
      <c r="J154" s="11"/>
    </row>
    <row r="155" spans="1:10" s="58" customFormat="1" ht="23.25" customHeight="1">
      <c r="B155" s="61" t="s">
        <v>367</v>
      </c>
      <c r="C155" s="60"/>
      <c r="D155" s="36"/>
      <c r="E155" s="11"/>
      <c r="F155" s="36"/>
      <c r="G155" s="11"/>
      <c r="H155" s="11"/>
      <c r="I155" s="11"/>
      <c r="J155" s="11"/>
    </row>
    <row r="156" spans="1:10" s="58" customFormat="1" ht="23.25" customHeight="1">
      <c r="B156" s="61" t="s">
        <v>366</v>
      </c>
      <c r="C156" s="60"/>
      <c r="D156" s="36"/>
      <c r="E156" s="11"/>
      <c r="F156" s="36"/>
      <c r="G156" s="11"/>
      <c r="H156" s="11"/>
      <c r="I156" s="11"/>
      <c r="J156" s="11"/>
    </row>
    <row r="157" spans="1:10" ht="14.5" customHeight="1">
      <c r="B157" s="61" t="s">
        <v>321</v>
      </c>
      <c r="C157" s="81"/>
      <c r="D157" s="87"/>
      <c r="E157" s="87"/>
      <c r="F157" s="87"/>
      <c r="G157" s="87"/>
      <c r="H157" s="87"/>
      <c r="I157" s="87"/>
      <c r="J157" s="87"/>
    </row>
    <row r="158" spans="1:10" s="58" customFormat="1" ht="23.25" customHeight="1">
      <c r="B158" s="58" t="s">
        <v>354</v>
      </c>
    </row>
    <row r="159" spans="1:10" s="58" customFormat="1" ht="23.25" customHeight="1">
      <c r="B159" s="58" t="s">
        <v>355</v>
      </c>
      <c r="C159" s="60"/>
      <c r="D159" s="36"/>
      <c r="E159" s="11"/>
      <c r="F159" s="36"/>
      <c r="G159" s="11"/>
      <c r="H159" s="11"/>
      <c r="I159" s="11"/>
      <c r="J159" s="11"/>
    </row>
    <row r="160" spans="1:10" s="58" customFormat="1" ht="23.25" customHeight="1">
      <c r="B160" s="58" t="s">
        <v>321</v>
      </c>
      <c r="C160" s="60"/>
      <c r="D160" s="36"/>
      <c r="E160" s="11"/>
      <c r="F160" s="36"/>
      <c r="G160" s="11"/>
      <c r="H160" s="11"/>
      <c r="I160" s="11"/>
      <c r="J160" s="11"/>
    </row>
    <row r="161" spans="2:10" s="58" customFormat="1" ht="23.25" customHeight="1">
      <c r="B161" s="58" t="s">
        <v>370</v>
      </c>
      <c r="C161" s="60"/>
      <c r="D161" s="36"/>
      <c r="E161" s="11"/>
      <c r="F161" s="36"/>
      <c r="G161" s="11"/>
      <c r="H161" s="11"/>
      <c r="I161" s="11"/>
      <c r="J161" s="11"/>
    </row>
    <row r="162" spans="2:10" ht="23.25" customHeight="1">
      <c r="B162" s="58" t="s">
        <v>369</v>
      </c>
    </row>
    <row r="163" spans="2:10" ht="14.5" customHeight="1">
      <c r="B163" s="61" t="s">
        <v>353</v>
      </c>
      <c r="C163" s="81"/>
      <c r="D163" s="87"/>
      <c r="E163" s="87"/>
      <c r="F163" s="87"/>
      <c r="G163" s="87"/>
      <c r="H163" s="87"/>
      <c r="I163" s="87"/>
      <c r="J163" s="87"/>
    </row>
    <row r="164" spans="2:10" s="58" customFormat="1" ht="23.25" customHeight="1">
      <c r="B164" s="58" t="s">
        <v>376</v>
      </c>
      <c r="C164" s="60"/>
      <c r="D164" s="36"/>
      <c r="E164" s="11"/>
      <c r="F164" s="36"/>
      <c r="G164" s="11"/>
      <c r="H164" s="11"/>
      <c r="I164" s="11"/>
      <c r="J164" s="11"/>
    </row>
    <row r="165" spans="2:10" ht="23.25" customHeight="1">
      <c r="B165" s="58" t="s">
        <v>375</v>
      </c>
    </row>
    <row r="166" spans="2:10" ht="14.5" customHeight="1">
      <c r="B166" s="61" t="s">
        <v>353</v>
      </c>
      <c r="C166" s="81"/>
      <c r="D166" s="87"/>
      <c r="E166" s="87"/>
      <c r="F166" s="87"/>
      <c r="G166" s="87"/>
      <c r="H166" s="87"/>
      <c r="I166" s="87"/>
      <c r="J166" s="87"/>
    </row>
  </sheetData>
  <mergeCells count="31">
    <mergeCell ref="H4:J4"/>
    <mergeCell ref="H43:J43"/>
    <mergeCell ref="H89:J89"/>
    <mergeCell ref="H125:J125"/>
    <mergeCell ref="D128:F128"/>
    <mergeCell ref="H128:J128"/>
    <mergeCell ref="H127:J127"/>
    <mergeCell ref="D127:G127"/>
    <mergeCell ref="D126:G126"/>
    <mergeCell ref="H126:J126"/>
    <mergeCell ref="H5:J5"/>
    <mergeCell ref="H6:J6"/>
    <mergeCell ref="D5:G5"/>
    <mergeCell ref="D6:G6"/>
    <mergeCell ref="D7:F7"/>
    <mergeCell ref="H7:J7"/>
    <mergeCell ref="D46:F46"/>
    <mergeCell ref="H46:J46"/>
    <mergeCell ref="A49:C49"/>
    <mergeCell ref="A119:C119"/>
    <mergeCell ref="H90:J90"/>
    <mergeCell ref="H91:J91"/>
    <mergeCell ref="D90:G90"/>
    <mergeCell ref="D91:G91"/>
    <mergeCell ref="D92:F92"/>
    <mergeCell ref="H92:J92"/>
    <mergeCell ref="A10:C10"/>
    <mergeCell ref="H44:J44"/>
    <mergeCell ref="H45:J45"/>
    <mergeCell ref="D44:G44"/>
    <mergeCell ref="D45:G45"/>
  </mergeCells>
  <pageMargins left="0.7" right="0.7" top="0.48" bottom="0.5" header="0.5" footer="0.5"/>
  <pageSetup paperSize="9" scale="76" firstPageNumber="18" fitToHeight="4" orientation="portrait" useFirstPageNumber="1" r:id="rId1"/>
  <headerFooter>
    <oddFooter>&amp;L The accompanying notes are an integral part of these financial statements.
&amp;C&amp;12 &amp;P</oddFooter>
  </headerFooter>
  <rowBreaks count="3" manualBreakCount="3">
    <brk id="39" max="16383" man="1"/>
    <brk id="85" max="16383" man="1"/>
    <brk id="121" max="16383" man="1"/>
  </rowBreaks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BS 7-10</vt:lpstr>
      <vt:lpstr>PL 11-13</vt:lpstr>
      <vt:lpstr>SH 14-15</vt:lpstr>
      <vt:lpstr>SH16-17</vt:lpstr>
      <vt:lpstr>CF 18-21</vt:lpstr>
      <vt:lpstr>'CF 18-21'!_Hlk120336604</vt:lpstr>
      <vt:lpstr>'BS 7-10'!Print_Area</vt:lpstr>
      <vt:lpstr>'CF 18-21'!Print_Area</vt:lpstr>
      <vt:lpstr>'PL 11-13'!Print_Area</vt:lpstr>
      <vt:lpstr>'SH 14-15'!Print_Area</vt:lpstr>
      <vt:lpstr>'SH16-17'!Print_Area</vt:lpstr>
    </vt:vector>
  </TitlesOfParts>
  <Manager/>
  <Company>KPMG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PARADEE MEKKAWEE</dc:creator>
  <cp:keywords/>
  <dc:description/>
  <cp:lastModifiedBy>PARADEE MEKKAWEE</cp:lastModifiedBy>
  <cp:revision/>
  <cp:lastPrinted>2022-02-25T08:15:13Z</cp:lastPrinted>
  <dcterms:created xsi:type="dcterms:W3CDTF">2005-02-11T01:43:17Z</dcterms:created>
  <dcterms:modified xsi:type="dcterms:W3CDTF">2022-03-22T04:15:04Z</dcterms:modified>
  <cp:category/>
  <cp:contentStatus/>
</cp:coreProperties>
</file>